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1600" windowHeight="10425" tabRatio="771" activeTab="12"/>
  </bookViews>
  <sheets>
    <sheet name="J01" sheetId="1" r:id="rId1"/>
    <sheet name="J02" sheetId="32" r:id="rId2"/>
    <sheet name="J05" sheetId="14" r:id="rId3"/>
    <sheet name="J06" sheetId="26" r:id="rId4"/>
    <sheet name="J07" sheetId="7" r:id="rId5"/>
    <sheet name="J08" sheetId="9" r:id="rId6"/>
    <sheet name="J10" sheetId="11" r:id="rId7"/>
    <sheet name="19年预算" sheetId="33" r:id="rId8"/>
    <sheet name="Sheet2" sheetId="34" r:id="rId9"/>
    <sheet name="Sheet3" sheetId="35" r:id="rId10"/>
    <sheet name="Sheet4" sheetId="36" r:id="rId11"/>
    <sheet name="Sheet5" sheetId="37" r:id="rId12"/>
    <sheet name="Sheet6" sheetId="38" r:id="rId13"/>
  </sheets>
  <externalReferences>
    <externalReference r:id="rId14"/>
  </externalReferences>
  <definedNames>
    <definedName name="_xlnm.Print_Area" localSheetId="7">'19年预算'!$A$2:$D$40</definedName>
    <definedName name="_xlnm.Print_Area" localSheetId="0">'J01'!$A$1:$F$30</definedName>
    <definedName name="_xlnm.Print_Area" localSheetId="1">'J02'!$A$1:$E$30</definedName>
    <definedName name="_xlnm.Print_Area" localSheetId="2">'J05'!$A$3:$B$50</definedName>
    <definedName name="_xlnm.Print_Area" localSheetId="3">'J06'!$A$1:$C$12</definedName>
    <definedName name="_xlnm.Print_Area" localSheetId="4">'J07'!$A$1:$E$20</definedName>
    <definedName name="_xlnm.Print_Area" localSheetId="5">'J08'!$A$2:$E$64</definedName>
    <definedName name="_xlnm.Print_Area" localSheetId="6">'J10'!$A$3:$C$12</definedName>
    <definedName name="_xlnm.Print_Area" localSheetId="8">Sheet2!$B$2:$E$1315</definedName>
    <definedName name="_xlnm.Print_Area" localSheetId="9">Sheet3!$B$2:$E$20</definedName>
    <definedName name="_xlnm.Print_Area" localSheetId="10">Sheet4!$B$2:$E$23</definedName>
    <definedName name="_xlnm.Print_Area" localSheetId="11">Sheet5!$B$2:$E$80</definedName>
    <definedName name="_xlnm.Print_Area" localSheetId="12">Sheet6!$B$2:$E$10</definedName>
    <definedName name="_xlnm.Print_Titles" localSheetId="7">'19年预算'!$1:$5</definedName>
    <definedName name="_xlnm.Print_Titles" localSheetId="2">'J05'!$5:$5</definedName>
    <definedName name="_xlnm.Print_Titles" localSheetId="5">'J08'!$4:$4</definedName>
  </definedNames>
  <calcPr calcId="125725"/>
</workbook>
</file>

<file path=xl/calcChain.xml><?xml version="1.0" encoding="utf-8"?>
<calcChain xmlns="http://schemas.openxmlformats.org/spreadsheetml/2006/main">
  <c r="C10" i="38"/>
  <c r="C8"/>
  <c r="E7"/>
  <c r="E10" s="1"/>
  <c r="C7"/>
  <c r="D77" i="37"/>
  <c r="C77"/>
  <c r="E76"/>
  <c r="D74"/>
  <c r="C74"/>
  <c r="E74" s="1"/>
  <c r="D63"/>
  <c r="C63"/>
  <c r="D54"/>
  <c r="C54"/>
  <c r="D52"/>
  <c r="C52"/>
  <c r="D49"/>
  <c r="C49"/>
  <c r="D43"/>
  <c r="C43"/>
  <c r="D39"/>
  <c r="C39"/>
  <c r="D35"/>
  <c r="C35"/>
  <c r="D31"/>
  <c r="C31"/>
  <c r="E30"/>
  <c r="D25"/>
  <c r="C25"/>
  <c r="E25" s="1"/>
  <c r="E24"/>
  <c r="E21"/>
  <c r="D20"/>
  <c r="C20"/>
  <c r="E20" s="1"/>
  <c r="E16"/>
  <c r="E8"/>
  <c r="D7"/>
  <c r="C7"/>
  <c r="E7" s="1"/>
  <c r="D6"/>
  <c r="D80" s="1"/>
  <c r="C6"/>
  <c r="C80" s="1"/>
  <c r="D16" i="36"/>
  <c r="C16"/>
  <c r="E15"/>
  <c r="E13"/>
  <c r="E11"/>
  <c r="D10"/>
  <c r="D22" s="1"/>
  <c r="C10"/>
  <c r="C22" s="1"/>
  <c r="E22" s="1"/>
  <c r="E9"/>
  <c r="E19" i="35"/>
  <c r="C19"/>
  <c r="E12"/>
  <c r="C12"/>
  <c r="E8"/>
  <c r="C8"/>
  <c r="E7"/>
  <c r="C7"/>
  <c r="E6"/>
  <c r="C6"/>
  <c r="E1315" i="34"/>
  <c r="D1315"/>
  <c r="C1315"/>
  <c r="E1314"/>
  <c r="E1313"/>
  <c r="E1312"/>
  <c r="E1311"/>
  <c r="D1311"/>
  <c r="C1311"/>
  <c r="E1310"/>
  <c r="E1309"/>
  <c r="D1309"/>
  <c r="C1309"/>
  <c r="E1305"/>
  <c r="E1304"/>
  <c r="D1304"/>
  <c r="C1304"/>
  <c r="E1303"/>
  <c r="D1303"/>
  <c r="C1303"/>
  <c r="E1302"/>
  <c r="E1301"/>
  <c r="E1300"/>
  <c r="E1299"/>
  <c r="E1298"/>
  <c r="D1298"/>
  <c r="C1298"/>
  <c r="E1297"/>
  <c r="D1297"/>
  <c r="C1297"/>
  <c r="E1295"/>
  <c r="E1294"/>
  <c r="E1293"/>
  <c r="E1292"/>
  <c r="E1291"/>
  <c r="E1290"/>
  <c r="E1289"/>
  <c r="D1289"/>
  <c r="C1289"/>
  <c r="E1286"/>
  <c r="E1285"/>
  <c r="D1285"/>
  <c r="C1285"/>
  <c r="E1284"/>
  <c r="E1283"/>
  <c r="E1282"/>
  <c r="E1281"/>
  <c r="E1280"/>
  <c r="E1279"/>
  <c r="E1278"/>
  <c r="E1277"/>
  <c r="E1276"/>
  <c r="E1275"/>
  <c r="E1274"/>
  <c r="E1273"/>
  <c r="E1272"/>
  <c r="D1272"/>
  <c r="C1272"/>
  <c r="E1271"/>
  <c r="E1270"/>
  <c r="E1269"/>
  <c r="E1268"/>
  <c r="E1267"/>
  <c r="E1266"/>
  <c r="E1265"/>
  <c r="E1264"/>
  <c r="D1264"/>
  <c r="C1264"/>
  <c r="E1263"/>
  <c r="E1262"/>
  <c r="E1261"/>
  <c r="E1260"/>
  <c r="E1259"/>
  <c r="E1258"/>
  <c r="D1258"/>
  <c r="C1258"/>
  <c r="E1257"/>
  <c r="E1256"/>
  <c r="E1255"/>
  <c r="E1254"/>
  <c r="E1253"/>
  <c r="E1252"/>
  <c r="D1252"/>
  <c r="C1252"/>
  <c r="E1251"/>
  <c r="E1250"/>
  <c r="E1249"/>
  <c r="E1248"/>
  <c r="E1247"/>
  <c r="E1246"/>
  <c r="E1245"/>
  <c r="E1244"/>
  <c r="E1243"/>
  <c r="E1242"/>
  <c r="E1241"/>
  <c r="E1240"/>
  <c r="D1240"/>
  <c r="C1240"/>
  <c r="E1239"/>
  <c r="D1239"/>
  <c r="C1239"/>
  <c r="E1238"/>
  <c r="E1237"/>
  <c r="E1236"/>
  <c r="E1235"/>
  <c r="E1234"/>
  <c r="E1233"/>
  <c r="E1232"/>
  <c r="E1231"/>
  <c r="E1230"/>
  <c r="E1229"/>
  <c r="E1228"/>
  <c r="E1227"/>
  <c r="D1227"/>
  <c r="C1227"/>
  <c r="E1226"/>
  <c r="E1225"/>
  <c r="E1224"/>
  <c r="E1223"/>
  <c r="E1222"/>
  <c r="E1221"/>
  <c r="D1221"/>
  <c r="C1221"/>
  <c r="E1220"/>
  <c r="E1219"/>
  <c r="E1218"/>
  <c r="E1217"/>
  <c r="E1216"/>
  <c r="D1216"/>
  <c r="C1216"/>
  <c r="E1215"/>
  <c r="E1214"/>
  <c r="E1213"/>
  <c r="E1212"/>
  <c r="E1211"/>
  <c r="E1210"/>
  <c r="E1209"/>
  <c r="E1208"/>
  <c r="E1207"/>
  <c r="E1206"/>
  <c r="E1205"/>
  <c r="E1204"/>
  <c r="E1203"/>
  <c r="E1202"/>
  <c r="D1202"/>
  <c r="C1202"/>
  <c r="E1201"/>
  <c r="E1200"/>
  <c r="E1199"/>
  <c r="E1198"/>
  <c r="E1197"/>
  <c r="E1196"/>
  <c r="E1195"/>
  <c r="E1194"/>
  <c r="E1193"/>
  <c r="E1192"/>
  <c r="E1191"/>
  <c r="E1190"/>
  <c r="E1189"/>
  <c r="E1188"/>
  <c r="E1187"/>
  <c r="D1187"/>
  <c r="C1187"/>
  <c r="D1186"/>
  <c r="C1186"/>
  <c r="E1185"/>
  <c r="E1184"/>
  <c r="E1183"/>
  <c r="E1182"/>
  <c r="D1182"/>
  <c r="C1182"/>
  <c r="E1181"/>
  <c r="E1180"/>
  <c r="E1179"/>
  <c r="E1178"/>
  <c r="D1178"/>
  <c r="C1178"/>
  <c r="E1177"/>
  <c r="E1176"/>
  <c r="E1175"/>
  <c r="E1174"/>
  <c r="E1173"/>
  <c r="E1172"/>
  <c r="E1171"/>
  <c r="E1170"/>
  <c r="E1169"/>
  <c r="D1169"/>
  <c r="C1169"/>
  <c r="E1168"/>
  <c r="D1168"/>
  <c r="C1168"/>
  <c r="E1167"/>
  <c r="E1166"/>
  <c r="E1165"/>
  <c r="E1164"/>
  <c r="E1163"/>
  <c r="E1162"/>
  <c r="E1161"/>
  <c r="E1160"/>
  <c r="E1159"/>
  <c r="E1158"/>
  <c r="E1157"/>
  <c r="E1156"/>
  <c r="E1155"/>
  <c r="E1154"/>
  <c r="E1153"/>
  <c r="E1152"/>
  <c r="D1152"/>
  <c r="C1152"/>
  <c r="E1151"/>
  <c r="E1150"/>
  <c r="E1149"/>
  <c r="E1148"/>
  <c r="E1147"/>
  <c r="E1146"/>
  <c r="E1145"/>
  <c r="E1144"/>
  <c r="E1143"/>
  <c r="D1143"/>
  <c r="C1143"/>
  <c r="E1142"/>
  <c r="E1141"/>
  <c r="E1140"/>
  <c r="E1139"/>
  <c r="E1138"/>
  <c r="E1137"/>
  <c r="E1136"/>
  <c r="E1135"/>
  <c r="E1134"/>
  <c r="E1133"/>
  <c r="E1132"/>
  <c r="E1131"/>
  <c r="E1130"/>
  <c r="E1129"/>
  <c r="E1128"/>
  <c r="E1127"/>
  <c r="E1126"/>
  <c r="E1125"/>
  <c r="E1124"/>
  <c r="D1124"/>
  <c r="C1124"/>
  <c r="E1123"/>
  <c r="E1122"/>
  <c r="E1121"/>
  <c r="E1120"/>
  <c r="E1119"/>
  <c r="E1118"/>
  <c r="E1117"/>
  <c r="E1116"/>
  <c r="E1115"/>
  <c r="E1114"/>
  <c r="E1113"/>
  <c r="E1112"/>
  <c r="E1111"/>
  <c r="E1110"/>
  <c r="E1109"/>
  <c r="E1108"/>
  <c r="E1107"/>
  <c r="E1106"/>
  <c r="E1105"/>
  <c r="D1105"/>
  <c r="C1105"/>
  <c r="E1104"/>
  <c r="D1104"/>
  <c r="C1104"/>
  <c r="E1103"/>
  <c r="E1102"/>
  <c r="E1101"/>
  <c r="E1100"/>
  <c r="E1099"/>
  <c r="E1098"/>
  <c r="E1097"/>
  <c r="E1096"/>
  <c r="E1095"/>
  <c r="E1094"/>
  <c r="D1094"/>
  <c r="C1094"/>
  <c r="E1093"/>
  <c r="E1092"/>
  <c r="E1087"/>
  <c r="D1087"/>
  <c r="C1087"/>
  <c r="E1086"/>
  <c r="E1085"/>
  <c r="E1084"/>
  <c r="E1083"/>
  <c r="E1082"/>
  <c r="E1081"/>
  <c r="E1080"/>
  <c r="D1080"/>
  <c r="C1080"/>
  <c r="E1079"/>
  <c r="D1079"/>
  <c r="C1079"/>
  <c r="E1078"/>
  <c r="E1077"/>
  <c r="E1076"/>
  <c r="D1076"/>
  <c r="C1076"/>
  <c r="E1075"/>
  <c r="E1074"/>
  <c r="E1073"/>
  <c r="E1072"/>
  <c r="E1071"/>
  <c r="E1070"/>
  <c r="D1070"/>
  <c r="C1070"/>
  <c r="E1069"/>
  <c r="E1068"/>
  <c r="E1067"/>
  <c r="E1066"/>
  <c r="E1065"/>
  <c r="E1064"/>
  <c r="E1063"/>
  <c r="E1062"/>
  <c r="E1061"/>
  <c r="E1060"/>
  <c r="D1060"/>
  <c r="C1060"/>
  <c r="D1059"/>
  <c r="C1059"/>
  <c r="E1058"/>
  <c r="E1057"/>
  <c r="E1056"/>
  <c r="E1055"/>
  <c r="E1054"/>
  <c r="E1053"/>
  <c r="D1053"/>
  <c r="C1053"/>
  <c r="E1052"/>
  <c r="E1051"/>
  <c r="E1050"/>
  <c r="E1049"/>
  <c r="E1048"/>
  <c r="E1047"/>
  <c r="E1046"/>
  <c r="D1046"/>
  <c r="E1045"/>
  <c r="E1044"/>
  <c r="E1043"/>
  <c r="E1042"/>
  <c r="E1041"/>
  <c r="E1040"/>
  <c r="E1039"/>
  <c r="D1039"/>
  <c r="C1039"/>
  <c r="E1038"/>
  <c r="E1037"/>
  <c r="E1036"/>
  <c r="E1035"/>
  <c r="E1034"/>
  <c r="E1033"/>
  <c r="E1032"/>
  <c r="E1031"/>
  <c r="E1030"/>
  <c r="E1029"/>
  <c r="E1028"/>
  <c r="E1027"/>
  <c r="E1026"/>
  <c r="E1025"/>
  <c r="D1025"/>
  <c r="C1025"/>
  <c r="E1024"/>
  <c r="E1023"/>
  <c r="E1022"/>
  <c r="E1021"/>
  <c r="E1020"/>
  <c r="D1020"/>
  <c r="C1020"/>
  <c r="E1019"/>
  <c r="E1018"/>
  <c r="E1017"/>
  <c r="E1016"/>
  <c r="E1015"/>
  <c r="E1014"/>
  <c r="E1013"/>
  <c r="E1012"/>
  <c r="E1011"/>
  <c r="E1010"/>
  <c r="E1009"/>
  <c r="E1008"/>
  <c r="E1007"/>
  <c r="E1006"/>
  <c r="E1005"/>
  <c r="E1004"/>
  <c r="D1004"/>
  <c r="C1004"/>
  <c r="E1003"/>
  <c r="E1002"/>
  <c r="E1001"/>
  <c r="E1000"/>
  <c r="E999"/>
  <c r="E998"/>
  <c r="E997"/>
  <c r="E996"/>
  <c r="E995"/>
  <c r="E994"/>
  <c r="D994"/>
  <c r="C994"/>
  <c r="E993"/>
  <c r="D993"/>
  <c r="C993"/>
  <c r="E992"/>
  <c r="E991"/>
  <c r="E990"/>
  <c r="D990"/>
  <c r="C990"/>
  <c r="E989"/>
  <c r="E988"/>
  <c r="E987"/>
  <c r="E986"/>
  <c r="E985"/>
  <c r="D985"/>
  <c r="C985"/>
  <c r="E984"/>
  <c r="E983"/>
  <c r="E982"/>
  <c r="E981"/>
  <c r="E980"/>
  <c r="E979"/>
  <c r="E978"/>
  <c r="D978"/>
  <c r="C978"/>
  <c r="E977"/>
  <c r="E976"/>
  <c r="E975"/>
  <c r="E974"/>
  <c r="E973"/>
  <c r="D973"/>
  <c r="C973"/>
  <c r="E972"/>
  <c r="E971"/>
  <c r="E970"/>
  <c r="E969"/>
  <c r="E968"/>
  <c r="E967"/>
  <c r="E966"/>
  <c r="E965"/>
  <c r="E964"/>
  <c r="E963"/>
  <c r="D963"/>
  <c r="C963"/>
  <c r="E962"/>
  <c r="E961"/>
  <c r="E960"/>
  <c r="E959"/>
  <c r="E958"/>
  <c r="E957"/>
  <c r="E956"/>
  <c r="E955"/>
  <c r="E954"/>
  <c r="E953"/>
  <c r="D953"/>
  <c r="C953"/>
  <c r="E952"/>
  <c r="E951"/>
  <c r="E950"/>
  <c r="E949"/>
  <c r="E948"/>
  <c r="E947"/>
  <c r="E946"/>
  <c r="E945"/>
  <c r="E944"/>
  <c r="E943"/>
  <c r="E942"/>
  <c r="E941"/>
  <c r="E940"/>
  <c r="E939"/>
  <c r="E938"/>
  <c r="E937"/>
  <c r="E936"/>
  <c r="E935"/>
  <c r="E934"/>
  <c r="E930"/>
  <c r="D930"/>
  <c r="C930"/>
  <c r="E929"/>
  <c r="D929"/>
  <c r="C929"/>
  <c r="E928"/>
  <c r="E927"/>
  <c r="E926"/>
  <c r="D926"/>
  <c r="C926"/>
  <c r="E925"/>
  <c r="E924"/>
  <c r="E923"/>
  <c r="D923"/>
  <c r="C923"/>
  <c r="E922"/>
  <c r="E921"/>
  <c r="E920"/>
  <c r="E919"/>
  <c r="E918"/>
  <c r="E917"/>
  <c r="E916"/>
  <c r="D916"/>
  <c r="C916"/>
  <c r="E915"/>
  <c r="E913"/>
  <c r="E912"/>
  <c r="E909"/>
  <c r="D909"/>
  <c r="C909"/>
  <c r="E906"/>
  <c r="E903"/>
  <c r="D903"/>
  <c r="C903"/>
  <c r="E902"/>
  <c r="E899"/>
  <c r="E898"/>
  <c r="E897"/>
  <c r="E896"/>
  <c r="E892"/>
  <c r="D892"/>
  <c r="C892"/>
  <c r="E891"/>
  <c r="E890"/>
  <c r="E889"/>
  <c r="E888"/>
  <c r="E887"/>
  <c r="E886"/>
  <c r="E885"/>
  <c r="E884"/>
  <c r="E883"/>
  <c r="E882"/>
  <c r="E881"/>
  <c r="D881"/>
  <c r="C881"/>
  <c r="E880"/>
  <c r="E879"/>
  <c r="E878"/>
  <c r="E877"/>
  <c r="E876"/>
  <c r="E875"/>
  <c r="E874"/>
  <c r="E873"/>
  <c r="E872"/>
  <c r="E871"/>
  <c r="E870"/>
  <c r="E869"/>
  <c r="E868"/>
  <c r="E867"/>
  <c r="E866"/>
  <c r="E865"/>
  <c r="E864"/>
  <c r="E863"/>
  <c r="E862"/>
  <c r="E861"/>
  <c r="E860"/>
  <c r="E859"/>
  <c r="E857"/>
  <c r="E855"/>
  <c r="D855"/>
  <c r="C855"/>
  <c r="E850"/>
  <c r="E849"/>
  <c r="E848"/>
  <c r="E847"/>
  <c r="E846"/>
  <c r="E845"/>
  <c r="E844"/>
  <c r="E843"/>
  <c r="E842"/>
  <c r="E841"/>
  <c r="E840"/>
  <c r="E839"/>
  <c r="E838"/>
  <c r="E837"/>
  <c r="E836"/>
  <c r="E835"/>
  <c r="E830"/>
  <c r="D830"/>
  <c r="C830"/>
  <c r="E829"/>
  <c r="E828"/>
  <c r="E827"/>
  <c r="E826"/>
  <c r="E825"/>
  <c r="E824"/>
  <c r="E823"/>
  <c r="E822"/>
  <c r="E821"/>
  <c r="E820"/>
  <c r="E819"/>
  <c r="E818"/>
  <c r="E817"/>
  <c r="E816"/>
  <c r="E815"/>
  <c r="E814"/>
  <c r="E813"/>
  <c r="E812"/>
  <c r="E809"/>
  <c r="E807"/>
  <c r="E806"/>
  <c r="E805"/>
  <c r="D805"/>
  <c r="C805"/>
  <c r="E804"/>
  <c r="D804"/>
  <c r="C804"/>
  <c r="E803"/>
  <c r="E801"/>
  <c r="D798"/>
  <c r="C798"/>
  <c r="E796"/>
  <c r="E795"/>
  <c r="E794"/>
  <c r="E793"/>
  <c r="E792"/>
  <c r="E791"/>
  <c r="E790"/>
  <c r="E789"/>
  <c r="E788"/>
  <c r="E787"/>
  <c r="E786"/>
  <c r="D786"/>
  <c r="C786"/>
  <c r="E785"/>
  <c r="D785"/>
  <c r="C785"/>
  <c r="E784"/>
  <c r="E783"/>
  <c r="E782"/>
  <c r="E781"/>
  <c r="E780"/>
  <c r="E779"/>
  <c r="E778"/>
  <c r="E777"/>
  <c r="E776"/>
  <c r="E775"/>
  <c r="E774"/>
  <c r="E773"/>
  <c r="E772"/>
  <c r="E771"/>
  <c r="E770"/>
  <c r="E769"/>
  <c r="D769"/>
  <c r="C769"/>
  <c r="E768"/>
  <c r="E767"/>
  <c r="E766"/>
  <c r="E765"/>
  <c r="E764"/>
  <c r="E763"/>
  <c r="E762"/>
  <c r="E761"/>
  <c r="D761"/>
  <c r="C761"/>
  <c r="E760"/>
  <c r="E759"/>
  <c r="E758"/>
  <c r="E757"/>
  <c r="E756"/>
  <c r="D756"/>
  <c r="C756"/>
  <c r="E755"/>
  <c r="E754"/>
  <c r="E753"/>
  <c r="D753"/>
  <c r="C753"/>
  <c r="E752"/>
  <c r="E751"/>
  <c r="E750"/>
  <c r="E749"/>
  <c r="E748"/>
  <c r="E747"/>
  <c r="D747"/>
  <c r="C747"/>
  <c r="E746"/>
  <c r="E745"/>
  <c r="E744"/>
  <c r="E743"/>
  <c r="E742"/>
  <c r="E741"/>
  <c r="E740"/>
  <c r="D740"/>
  <c r="C740"/>
  <c r="E739"/>
  <c r="E738"/>
  <c r="E737"/>
  <c r="E736"/>
  <c r="E734"/>
  <c r="D734"/>
  <c r="C734"/>
  <c r="E733"/>
  <c r="E732"/>
  <c r="E731"/>
  <c r="E730"/>
  <c r="E729"/>
  <c r="E728"/>
  <c r="E727"/>
  <c r="E726"/>
  <c r="D726"/>
  <c r="C726"/>
  <c r="E725"/>
  <c r="E724"/>
  <c r="E723"/>
  <c r="E722"/>
  <c r="D722"/>
  <c r="C722"/>
  <c r="E721"/>
  <c r="E720"/>
  <c r="E719"/>
  <c r="E718"/>
  <c r="E717"/>
  <c r="E716"/>
  <c r="E715"/>
  <c r="E714"/>
  <c r="E713"/>
  <c r="D713"/>
  <c r="C713"/>
  <c r="E712"/>
  <c r="D712"/>
  <c r="C712"/>
  <c r="E711"/>
  <c r="E710"/>
  <c r="D710"/>
  <c r="C710"/>
  <c r="E709"/>
  <c r="E708"/>
  <c r="D708"/>
  <c r="C708"/>
  <c r="E707"/>
  <c r="E706"/>
  <c r="E705"/>
  <c r="E704"/>
  <c r="E703"/>
  <c r="E702"/>
  <c r="E701"/>
  <c r="E700"/>
  <c r="E699"/>
  <c r="D699"/>
  <c r="C699"/>
  <c r="E698"/>
  <c r="E697"/>
  <c r="E696"/>
  <c r="D696"/>
  <c r="C696"/>
  <c r="E693"/>
  <c r="E692"/>
  <c r="D692"/>
  <c r="C692"/>
  <c r="E690"/>
  <c r="E689"/>
  <c r="E688"/>
  <c r="D688"/>
  <c r="C688"/>
  <c r="E686"/>
  <c r="E685"/>
  <c r="E684"/>
  <c r="E683"/>
  <c r="D683"/>
  <c r="C683"/>
  <c r="E682"/>
  <c r="E681"/>
  <c r="E680"/>
  <c r="E679"/>
  <c r="D679"/>
  <c r="C679"/>
  <c r="E678"/>
  <c r="E677"/>
  <c r="E676"/>
  <c r="D676"/>
  <c r="C676"/>
  <c r="E675"/>
  <c r="E673"/>
  <c r="E672"/>
  <c r="E671"/>
  <c r="E670"/>
  <c r="E669"/>
  <c r="E668"/>
  <c r="E667"/>
  <c r="E666"/>
  <c r="E665"/>
  <c r="E664"/>
  <c r="D664"/>
  <c r="C664"/>
  <c r="E663"/>
  <c r="E662"/>
  <c r="E660"/>
  <c r="D660"/>
  <c r="C660"/>
  <c r="E659"/>
  <c r="E658"/>
  <c r="E657"/>
  <c r="E656"/>
  <c r="E655"/>
  <c r="E654"/>
  <c r="E653"/>
  <c r="E652"/>
  <c r="E651"/>
  <c r="E650"/>
  <c r="E649"/>
  <c r="E648"/>
  <c r="E647"/>
  <c r="D647"/>
  <c r="C647"/>
  <c r="E646"/>
  <c r="E645"/>
  <c r="E644"/>
  <c r="E643"/>
  <c r="E642"/>
  <c r="D642"/>
  <c r="C642"/>
  <c r="E641"/>
  <c r="D641"/>
  <c r="C641"/>
  <c r="E640"/>
  <c r="E639"/>
  <c r="E638"/>
  <c r="E637"/>
  <c r="E636"/>
  <c r="E635"/>
  <c r="E634"/>
  <c r="E633"/>
  <c r="E632"/>
  <c r="D632"/>
  <c r="C632"/>
  <c r="E630"/>
  <c r="E629"/>
  <c r="E627"/>
  <c r="D627"/>
  <c r="C627"/>
  <c r="E626"/>
  <c r="E625"/>
  <c r="E624"/>
  <c r="E623"/>
  <c r="D623"/>
  <c r="C623"/>
  <c r="E622"/>
  <c r="E621"/>
  <c r="E620"/>
  <c r="D620"/>
  <c r="C620"/>
  <c r="E619"/>
  <c r="E618"/>
  <c r="E617"/>
  <c r="D617"/>
  <c r="C617"/>
  <c r="E616"/>
  <c r="E614"/>
  <c r="D614"/>
  <c r="C614"/>
  <c r="E613"/>
  <c r="E612"/>
  <c r="E611"/>
  <c r="D611"/>
  <c r="C611"/>
  <c r="E610"/>
  <c r="E609"/>
  <c r="E608"/>
  <c r="D608"/>
  <c r="C608"/>
  <c r="E607"/>
  <c r="E606"/>
  <c r="E605"/>
  <c r="E604"/>
  <c r="E603"/>
  <c r="D603"/>
  <c r="C603"/>
  <c r="E602"/>
  <c r="E601"/>
  <c r="E600"/>
  <c r="E599"/>
  <c r="E598"/>
  <c r="E597"/>
  <c r="E596"/>
  <c r="E595"/>
  <c r="E594"/>
  <c r="D594"/>
  <c r="C594"/>
  <c r="E593"/>
  <c r="E591"/>
  <c r="E590"/>
  <c r="E589"/>
  <c r="E588"/>
  <c r="E587"/>
  <c r="D587"/>
  <c r="C587"/>
  <c r="E586"/>
  <c r="E585"/>
  <c r="E584"/>
  <c r="E583"/>
  <c r="E582"/>
  <c r="E581"/>
  <c r="E580"/>
  <c r="D580"/>
  <c r="C580"/>
  <c r="E579"/>
  <c r="E578"/>
  <c r="E577"/>
  <c r="E575"/>
  <c r="E574"/>
  <c r="E573"/>
  <c r="E572"/>
  <c r="D572"/>
  <c r="C572"/>
  <c r="E571"/>
  <c r="E570"/>
  <c r="E569"/>
  <c r="E568"/>
  <c r="E567"/>
  <c r="E566"/>
  <c r="E565"/>
  <c r="E564"/>
  <c r="E563"/>
  <c r="E562"/>
  <c r="D562"/>
  <c r="C562"/>
  <c r="E561"/>
  <c r="E560"/>
  <c r="E559"/>
  <c r="E558"/>
  <c r="D558"/>
  <c r="C558"/>
  <c r="E557"/>
  <c r="E556"/>
  <c r="E555"/>
  <c r="E554"/>
  <c r="E553"/>
  <c r="E552"/>
  <c r="E551"/>
  <c r="E550"/>
  <c r="E549"/>
  <c r="D549"/>
  <c r="C549"/>
  <c r="D547"/>
  <c r="C547"/>
  <c r="E545"/>
  <c r="E540"/>
  <c r="E539"/>
  <c r="D539"/>
  <c r="C539"/>
  <c r="E538"/>
  <c r="E537"/>
  <c r="E536"/>
  <c r="E535"/>
  <c r="E534"/>
  <c r="E533"/>
  <c r="E532"/>
  <c r="E531"/>
  <c r="E530"/>
  <c r="E529"/>
  <c r="E528"/>
  <c r="E527"/>
  <c r="E526"/>
  <c r="E525"/>
  <c r="D525"/>
  <c r="C525"/>
  <c r="E524"/>
  <c r="D524"/>
  <c r="C524"/>
  <c r="E523"/>
  <c r="E520"/>
  <c r="D520"/>
  <c r="C520"/>
  <c r="E517"/>
  <c r="E513"/>
  <c r="D513"/>
  <c r="C513"/>
  <c r="E511"/>
  <c r="E510"/>
  <c r="E509"/>
  <c r="E508"/>
  <c r="E507"/>
  <c r="E506"/>
  <c r="E505"/>
  <c r="E504"/>
  <c r="D504"/>
  <c r="C504"/>
  <c r="E503"/>
  <c r="E502"/>
  <c r="E501"/>
  <c r="E500"/>
  <c r="E499"/>
  <c r="E498"/>
  <c r="E497"/>
  <c r="E496"/>
  <c r="E495"/>
  <c r="E494"/>
  <c r="E493"/>
  <c r="D493"/>
  <c r="C493"/>
  <c r="E492"/>
  <c r="E491"/>
  <c r="E490"/>
  <c r="E489"/>
  <c r="E485"/>
  <c r="D485"/>
  <c r="C485"/>
  <c r="E484"/>
  <c r="E480"/>
  <c r="E478"/>
  <c r="E477"/>
  <c r="E476"/>
  <c r="E475"/>
  <c r="E474"/>
  <c r="E473"/>
  <c r="E472"/>
  <c r="E471"/>
  <c r="E470"/>
  <c r="E469"/>
  <c r="D469"/>
  <c r="C469"/>
  <c r="E468"/>
  <c r="D468"/>
  <c r="C468"/>
  <c r="E467"/>
  <c r="E466"/>
  <c r="E465"/>
  <c r="E464"/>
  <c r="E463"/>
  <c r="D463"/>
  <c r="C463"/>
  <c r="E462"/>
  <c r="E461"/>
  <c r="E460"/>
  <c r="D460"/>
  <c r="C460"/>
  <c r="E459"/>
  <c r="E458"/>
  <c r="E457"/>
  <c r="E456"/>
  <c r="D456"/>
  <c r="C456"/>
  <c r="E455"/>
  <c r="E454"/>
  <c r="E453"/>
  <c r="E452"/>
  <c r="E451"/>
  <c r="E450"/>
  <c r="E449"/>
  <c r="D449"/>
  <c r="C449"/>
  <c r="E448"/>
  <c r="E447"/>
  <c r="E446"/>
  <c r="E445"/>
  <c r="E444"/>
  <c r="D444"/>
  <c r="C444"/>
  <c r="E443"/>
  <c r="E442"/>
  <c r="E441"/>
  <c r="E440"/>
  <c r="E439"/>
  <c r="D439"/>
  <c r="C439"/>
  <c r="E438"/>
  <c r="E437"/>
  <c r="E436"/>
  <c r="E435"/>
  <c r="E434"/>
  <c r="E433"/>
  <c r="D433"/>
  <c r="C433"/>
  <c r="E432"/>
  <c r="E431"/>
  <c r="E430"/>
  <c r="E429"/>
  <c r="E428"/>
  <c r="E427"/>
  <c r="D427"/>
  <c r="C427"/>
  <c r="E426"/>
  <c r="E425"/>
  <c r="E424"/>
  <c r="E423"/>
  <c r="E422"/>
  <c r="E421"/>
  <c r="E420"/>
  <c r="E419"/>
  <c r="E418"/>
  <c r="D418"/>
  <c r="C418"/>
  <c r="E417"/>
  <c r="E416"/>
  <c r="E415"/>
  <c r="E414"/>
  <c r="E413"/>
  <c r="D413"/>
  <c r="C413"/>
  <c r="E412"/>
  <c r="D412"/>
  <c r="C412"/>
  <c r="E411"/>
  <c r="E410"/>
  <c r="E409"/>
  <c r="E408"/>
  <c r="E407"/>
  <c r="E406"/>
  <c r="E405"/>
  <c r="E404"/>
  <c r="D404"/>
  <c r="C404"/>
  <c r="E403"/>
  <c r="E402"/>
  <c r="E401"/>
  <c r="E400"/>
  <c r="E399"/>
  <c r="E398"/>
  <c r="D398"/>
  <c r="C398"/>
  <c r="E397"/>
  <c r="E396"/>
  <c r="E395"/>
  <c r="E394"/>
  <c r="D394"/>
  <c r="C394"/>
  <c r="E393"/>
  <c r="E392"/>
  <c r="E391"/>
  <c r="E390"/>
  <c r="D390"/>
  <c r="C390"/>
  <c r="E389"/>
  <c r="E388"/>
  <c r="E387"/>
  <c r="E386"/>
  <c r="D386"/>
  <c r="C386"/>
  <c r="E385"/>
  <c r="E384"/>
  <c r="E383"/>
  <c r="E382"/>
  <c r="E381"/>
  <c r="E380"/>
  <c r="D380"/>
  <c r="C380"/>
  <c r="E379"/>
  <c r="E378"/>
  <c r="E377"/>
  <c r="E376"/>
  <c r="E375"/>
  <c r="E374"/>
  <c r="E373"/>
  <c r="D373"/>
  <c r="C373"/>
  <c r="E372"/>
  <c r="E368"/>
  <c r="E367"/>
  <c r="E366"/>
  <c r="E365"/>
  <c r="E364"/>
  <c r="D364"/>
  <c r="C364"/>
  <c r="E363"/>
  <c r="E359"/>
  <c r="D359"/>
  <c r="C359"/>
  <c r="E358"/>
  <c r="D358"/>
  <c r="C358"/>
  <c r="E357"/>
  <c r="E356"/>
  <c r="D356"/>
  <c r="C356"/>
  <c r="E355"/>
  <c r="E354"/>
  <c r="E353"/>
  <c r="E352"/>
  <c r="E351"/>
  <c r="E350"/>
  <c r="D350"/>
  <c r="C350"/>
  <c r="E349"/>
  <c r="E348"/>
  <c r="E347"/>
  <c r="E346"/>
  <c r="E345"/>
  <c r="E344"/>
  <c r="E343"/>
  <c r="E342"/>
  <c r="D342"/>
  <c r="C342"/>
  <c r="E341"/>
  <c r="E340"/>
  <c r="E339"/>
  <c r="E338"/>
  <c r="E337"/>
  <c r="E336"/>
  <c r="E335"/>
  <c r="E334"/>
  <c r="E333"/>
  <c r="E332"/>
  <c r="D332"/>
  <c r="C332"/>
  <c r="E331"/>
  <c r="E330"/>
  <c r="E329"/>
  <c r="E328"/>
  <c r="E327"/>
  <c r="E326"/>
  <c r="E325"/>
  <c r="E324"/>
  <c r="E323"/>
  <c r="D323"/>
  <c r="C323"/>
  <c r="E322"/>
  <c r="E321"/>
  <c r="E320"/>
  <c r="E319"/>
  <c r="E318"/>
  <c r="E317"/>
  <c r="E316"/>
  <c r="E315"/>
  <c r="E314"/>
  <c r="E313"/>
  <c r="E312"/>
  <c r="E311"/>
  <c r="E310"/>
  <c r="E309"/>
  <c r="E308"/>
  <c r="E307"/>
  <c r="D307"/>
  <c r="C307"/>
  <c r="E306"/>
  <c r="E305"/>
  <c r="E304"/>
  <c r="E303"/>
  <c r="E302"/>
  <c r="E301"/>
  <c r="E300"/>
  <c r="E299"/>
  <c r="E298"/>
  <c r="D298"/>
  <c r="C298"/>
  <c r="E297"/>
  <c r="E296"/>
  <c r="E295"/>
  <c r="E294"/>
  <c r="E293"/>
  <c r="E292"/>
  <c r="E291"/>
  <c r="E290"/>
  <c r="D290"/>
  <c r="C290"/>
  <c r="E289"/>
  <c r="E288"/>
  <c r="E287"/>
  <c r="E286"/>
  <c r="E285"/>
  <c r="E284"/>
  <c r="E283"/>
  <c r="D283"/>
  <c r="C283"/>
  <c r="E282"/>
  <c r="E281"/>
  <c r="E280"/>
  <c r="E279"/>
  <c r="E278"/>
  <c r="E277"/>
  <c r="E276"/>
  <c r="E275"/>
  <c r="E274"/>
  <c r="D274"/>
  <c r="C274"/>
  <c r="E273"/>
  <c r="E272"/>
  <c r="E271"/>
  <c r="D271"/>
  <c r="C271"/>
  <c r="E270"/>
  <c r="D270"/>
  <c r="C270"/>
  <c r="E269"/>
  <c r="E268"/>
  <c r="E267"/>
  <c r="E266"/>
  <c r="E265"/>
  <c r="E264"/>
  <c r="E263"/>
  <c r="E262"/>
  <c r="E261"/>
  <c r="E260"/>
  <c r="E259"/>
  <c r="D259"/>
  <c r="C259"/>
  <c r="E258"/>
  <c r="D258"/>
  <c r="C258"/>
  <c r="E257"/>
  <c r="E256"/>
  <c r="D255"/>
  <c r="C255"/>
  <c r="E254"/>
  <c r="E253"/>
  <c r="E252"/>
  <c r="D252"/>
  <c r="C252"/>
  <c r="E251"/>
  <c r="E250"/>
  <c r="E249"/>
  <c r="E248"/>
  <c r="E247"/>
  <c r="E246"/>
  <c r="E245"/>
  <c r="E244"/>
  <c r="E243"/>
  <c r="E242"/>
  <c r="E241"/>
  <c r="E240"/>
  <c r="E239"/>
  <c r="E238"/>
  <c r="E237"/>
  <c r="E236"/>
  <c r="E235"/>
  <c r="D235"/>
  <c r="C235"/>
  <c r="E234"/>
  <c r="E233"/>
  <c r="E232"/>
  <c r="E231"/>
  <c r="E230"/>
  <c r="E229"/>
  <c r="D229"/>
  <c r="C229"/>
  <c r="E228"/>
  <c r="E227"/>
  <c r="E226"/>
  <c r="E225"/>
  <c r="E224"/>
  <c r="E223"/>
  <c r="D223"/>
  <c r="C223"/>
  <c r="E222"/>
  <c r="E221"/>
  <c r="E220"/>
  <c r="E219"/>
  <c r="E218"/>
  <c r="E217"/>
  <c r="D217"/>
  <c r="C217"/>
  <c r="E216"/>
  <c r="E215"/>
  <c r="E214"/>
  <c r="E213"/>
  <c r="E212"/>
  <c r="E211"/>
  <c r="E210"/>
  <c r="E209"/>
  <c r="D209"/>
  <c r="C209"/>
  <c r="E208"/>
  <c r="E207"/>
  <c r="E206"/>
  <c r="E205"/>
  <c r="E204"/>
  <c r="E203"/>
  <c r="D203"/>
  <c r="C203"/>
  <c r="E202"/>
  <c r="E201"/>
  <c r="E200"/>
  <c r="E199"/>
  <c r="E198"/>
  <c r="E197"/>
  <c r="E196"/>
  <c r="E194"/>
  <c r="D194"/>
  <c r="C194"/>
  <c r="E193"/>
  <c r="E192"/>
  <c r="E191"/>
  <c r="E190"/>
  <c r="E189"/>
  <c r="E188"/>
  <c r="E187"/>
  <c r="D187"/>
  <c r="C187"/>
  <c r="E186"/>
  <c r="E185"/>
  <c r="E184"/>
  <c r="E183"/>
  <c r="E182"/>
  <c r="E181"/>
  <c r="E180"/>
  <c r="D180"/>
  <c r="C180"/>
  <c r="E179"/>
  <c r="E178"/>
  <c r="E177"/>
  <c r="E176"/>
  <c r="E175"/>
  <c r="E174"/>
  <c r="E173"/>
  <c r="D173"/>
  <c r="C173"/>
  <c r="E172"/>
  <c r="E171"/>
  <c r="E170"/>
  <c r="E169"/>
  <c r="E168"/>
  <c r="E167"/>
  <c r="D167"/>
  <c r="C167"/>
  <c r="E166"/>
  <c r="E165"/>
  <c r="E164"/>
  <c r="E163"/>
  <c r="E162"/>
  <c r="E161"/>
  <c r="E160"/>
  <c r="E159"/>
  <c r="D159"/>
  <c r="C159"/>
  <c r="E158"/>
  <c r="E157"/>
  <c r="E156"/>
  <c r="E155"/>
  <c r="E154"/>
  <c r="E153"/>
  <c r="E152"/>
  <c r="D152"/>
  <c r="C152"/>
  <c r="E151"/>
  <c r="E150"/>
  <c r="E149"/>
  <c r="E148"/>
  <c r="E147"/>
  <c r="E146"/>
  <c r="E145"/>
  <c r="E144"/>
  <c r="E143"/>
  <c r="E142"/>
  <c r="E141"/>
  <c r="E140"/>
  <c r="E139"/>
  <c r="E138"/>
  <c r="D138"/>
  <c r="C138"/>
  <c r="E137"/>
  <c r="E136"/>
  <c r="E135"/>
  <c r="E134"/>
  <c r="E133"/>
  <c r="E132"/>
  <c r="E131"/>
  <c r="E130"/>
  <c r="E129"/>
  <c r="E128"/>
  <c r="E127"/>
  <c r="D127"/>
  <c r="C127"/>
  <c r="E126"/>
  <c r="E125"/>
  <c r="E124"/>
  <c r="E123"/>
  <c r="E122"/>
  <c r="E121"/>
  <c r="E120"/>
  <c r="E119"/>
  <c r="E118"/>
  <c r="D118"/>
  <c r="C118"/>
  <c r="E117"/>
  <c r="E116"/>
  <c r="E115"/>
  <c r="E114"/>
  <c r="E113"/>
  <c r="E112"/>
  <c r="E111"/>
  <c r="E110"/>
  <c r="E109"/>
  <c r="E108"/>
  <c r="D108"/>
  <c r="C108"/>
  <c r="E107"/>
  <c r="E106"/>
  <c r="E105"/>
  <c r="E104"/>
  <c r="E103"/>
  <c r="E102"/>
  <c r="E101"/>
  <c r="E100"/>
  <c r="E99"/>
  <c r="E98"/>
  <c r="E97"/>
  <c r="E96"/>
  <c r="E95"/>
  <c r="E94"/>
  <c r="D94"/>
  <c r="C94"/>
  <c r="E93"/>
  <c r="E92"/>
  <c r="E91"/>
  <c r="E90"/>
  <c r="E89"/>
  <c r="E88"/>
  <c r="E87"/>
  <c r="E86"/>
  <c r="E85"/>
  <c r="D85"/>
  <c r="C85"/>
  <c r="E84"/>
  <c r="E83"/>
  <c r="E82"/>
  <c r="E81"/>
  <c r="E80"/>
  <c r="E79"/>
  <c r="E78"/>
  <c r="E77"/>
  <c r="E76"/>
  <c r="E75"/>
  <c r="E74"/>
  <c r="E73"/>
  <c r="D73"/>
  <c r="C73"/>
  <c r="E72"/>
  <c r="E71"/>
  <c r="E70"/>
  <c r="E69"/>
  <c r="E68"/>
  <c r="E67"/>
  <c r="E66"/>
  <c r="E65"/>
  <c r="E64"/>
  <c r="E63"/>
  <c r="E62"/>
  <c r="D62"/>
  <c r="C62"/>
  <c r="E59"/>
  <c r="E56"/>
  <c r="E55"/>
  <c r="E54"/>
  <c r="E53"/>
  <c r="E52"/>
  <c r="E51"/>
  <c r="D51"/>
  <c r="C51"/>
  <c r="E50"/>
  <c r="E49"/>
  <c r="E48"/>
  <c r="E47"/>
  <c r="E46"/>
  <c r="E45"/>
  <c r="E44"/>
  <c r="E43"/>
  <c r="E42"/>
  <c r="E41"/>
  <c r="E40"/>
  <c r="E39"/>
  <c r="D39"/>
  <c r="C39"/>
  <c r="E37"/>
  <c r="E35"/>
  <c r="E34"/>
  <c r="E33"/>
  <c r="E32"/>
  <c r="E31"/>
  <c r="E30"/>
  <c r="E29"/>
  <c r="E28"/>
  <c r="D28"/>
  <c r="C28"/>
  <c r="E27"/>
  <c r="E26"/>
  <c r="E25"/>
  <c r="E24"/>
  <c r="E23"/>
  <c r="E22"/>
  <c r="E21"/>
  <c r="E20"/>
  <c r="E19"/>
  <c r="D19"/>
  <c r="C19"/>
  <c r="E18"/>
  <c r="E17"/>
  <c r="E16"/>
  <c r="E15"/>
  <c r="E14"/>
  <c r="E13"/>
  <c r="E12"/>
  <c r="E11"/>
  <c r="E10"/>
  <c r="E9"/>
  <c r="E8"/>
  <c r="E7"/>
  <c r="D7"/>
  <c r="C7"/>
  <c r="E6"/>
  <c r="D6"/>
  <c r="C6"/>
  <c r="D37" i="33"/>
  <c r="D35"/>
  <c r="D33"/>
  <c r="D32"/>
  <c r="D30"/>
  <c r="D29"/>
  <c r="D28"/>
  <c r="D27"/>
  <c r="D26"/>
  <c r="D25"/>
  <c r="C24"/>
  <c r="B24"/>
  <c r="D24" s="1"/>
  <c r="C23"/>
  <c r="B23"/>
  <c r="D23" s="1"/>
  <c r="D22"/>
  <c r="D21"/>
  <c r="D19"/>
  <c r="D18"/>
  <c r="D17"/>
  <c r="D16"/>
  <c r="D15"/>
  <c r="D14"/>
  <c r="D13"/>
  <c r="D12"/>
  <c r="D11"/>
  <c r="D10"/>
  <c r="D9"/>
  <c r="D8"/>
  <c r="C7"/>
  <c r="B7"/>
  <c r="D7" s="1"/>
  <c r="C6"/>
  <c r="C39" s="1"/>
  <c r="D64" i="9"/>
  <c r="C64"/>
  <c r="B64"/>
  <c r="D15"/>
  <c r="D14"/>
  <c r="D13"/>
  <c r="D20" i="7"/>
  <c r="C20"/>
  <c r="B20"/>
  <c r="D15"/>
  <c r="D13"/>
  <c r="D12"/>
  <c r="D11"/>
  <c r="E30" i="32"/>
  <c r="C30"/>
  <c r="E29"/>
  <c r="E28"/>
  <c r="E27"/>
  <c r="E26"/>
  <c r="E24"/>
  <c r="E23"/>
  <c r="E20"/>
  <c r="E19"/>
  <c r="E18"/>
  <c r="E17"/>
  <c r="E16"/>
  <c r="E15"/>
  <c r="E14"/>
  <c r="E13"/>
  <c r="E12"/>
  <c r="E10"/>
  <c r="E9"/>
  <c r="E6"/>
  <c r="E30" i="1"/>
  <c r="D30"/>
  <c r="C30"/>
  <c r="E28"/>
  <c r="E26"/>
  <c r="E25"/>
  <c r="E24"/>
  <c r="E23"/>
  <c r="D23"/>
  <c r="C23"/>
  <c r="E20"/>
  <c r="E19"/>
  <c r="E18"/>
  <c r="E17"/>
  <c r="E16"/>
  <c r="E15"/>
  <c r="E14"/>
  <c r="E13"/>
  <c r="E12"/>
  <c r="E11"/>
  <c r="E10"/>
  <c r="E8"/>
  <c r="E7"/>
  <c r="D7"/>
  <c r="C7"/>
  <c r="B6" i="33" l="1"/>
  <c r="E80" i="37"/>
  <c r="E6"/>
  <c r="E10" i="36"/>
  <c r="B39" i="33" l="1"/>
  <c r="D39" s="1"/>
  <c r="D6"/>
</calcChain>
</file>

<file path=xl/comments1.xml><?xml version="1.0" encoding="utf-8"?>
<comments xmlns="http://schemas.openxmlformats.org/spreadsheetml/2006/main">
  <authors>
    <author>李欢</author>
  </authors>
  <commentList>
    <comment ref="B7" authorId="0">
      <text>
        <r>
          <rPr>
            <b/>
            <sz val="9"/>
            <rFont val="宋体"/>
            <family val="3"/>
            <charset val="134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01</t>
        </r>
      </text>
    </comment>
    <comment ref="B19" authorId="0">
      <text>
        <r>
          <rPr>
            <b/>
            <sz val="9"/>
            <rFont val="宋体"/>
            <family val="3"/>
            <charset val="134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02</t>
        </r>
      </text>
    </comment>
    <comment ref="B28" authorId="0">
      <text>
        <r>
          <rPr>
            <b/>
            <sz val="9"/>
            <rFont val="宋体"/>
            <family val="3"/>
            <charset val="134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03</t>
        </r>
      </text>
    </comment>
    <comment ref="B39" authorId="0">
      <text>
        <r>
          <rPr>
            <b/>
            <sz val="9"/>
            <rFont val="宋体"/>
            <family val="3"/>
            <charset val="134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04</t>
        </r>
      </text>
    </comment>
    <comment ref="B51" authorId="0">
      <text>
        <r>
          <rPr>
            <b/>
            <sz val="9"/>
            <rFont val="宋体"/>
            <family val="3"/>
            <charset val="134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05</t>
        </r>
      </text>
    </comment>
    <comment ref="B62" authorId="0">
      <text>
        <r>
          <rPr>
            <b/>
            <sz val="9"/>
            <rFont val="宋体"/>
            <family val="3"/>
            <charset val="134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06</t>
        </r>
      </text>
    </comment>
    <comment ref="B73" authorId="0">
      <text>
        <r>
          <rPr>
            <b/>
            <sz val="9"/>
            <rFont val="宋体"/>
            <family val="3"/>
            <charset val="134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07</t>
        </r>
      </text>
    </comment>
    <comment ref="B85" authorId="0">
      <text>
        <r>
          <rPr>
            <b/>
            <sz val="9"/>
            <rFont val="宋体"/>
            <family val="3"/>
            <charset val="134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08</t>
        </r>
      </text>
    </comment>
    <comment ref="B94" authorId="0">
      <text>
        <r>
          <rPr>
            <b/>
            <sz val="9"/>
            <rFont val="宋体"/>
            <family val="3"/>
            <charset val="134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09</t>
        </r>
      </text>
    </comment>
    <comment ref="B100" authorId="0">
      <text>
        <r>
          <rPr>
            <b/>
            <sz val="9"/>
            <rFont val="宋体"/>
            <family val="3"/>
            <charset val="134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3"/>
            <charset val="134"/>
          </rPr>
          <t>修改</t>
        </r>
        <r>
          <rPr>
            <b/>
            <sz val="9"/>
            <rFont val="宋体"/>
            <family val="3"/>
            <charset val="134"/>
          </rPr>
          <t>口岸电子执法系统建设与维护</t>
        </r>
      </text>
    </comment>
    <comment ref="B108" authorId="0">
      <text>
        <r>
          <rPr>
            <b/>
            <sz val="9"/>
            <rFont val="宋体"/>
            <family val="3"/>
            <charset val="134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10</t>
        </r>
      </text>
    </comment>
    <comment ref="B118" authorId="0">
      <text>
        <r>
          <rPr>
            <b/>
            <sz val="9"/>
            <rFont val="宋体"/>
            <family val="3"/>
            <charset val="134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11</t>
        </r>
      </text>
    </comment>
    <comment ref="B127" authorId="0">
      <text>
        <r>
          <rPr>
            <b/>
            <sz val="9"/>
            <rFont val="宋体"/>
            <family val="3"/>
            <charset val="134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13</t>
        </r>
      </text>
    </comment>
    <comment ref="B138" authorId="0">
      <text>
        <r>
          <rPr>
            <b/>
            <sz val="9"/>
            <rFont val="宋体"/>
            <family val="3"/>
            <charset val="134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14</t>
        </r>
      </text>
    </comment>
    <comment ref="B152" authorId="0">
      <text>
        <r>
          <rPr>
            <b/>
            <sz val="9"/>
            <rFont val="宋体"/>
            <family val="3"/>
            <charset val="134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23</t>
        </r>
      </text>
    </comment>
    <comment ref="B159" authorId="0">
      <text>
        <r>
          <rPr>
            <b/>
            <sz val="9"/>
            <rFont val="宋体"/>
            <family val="3"/>
            <charset val="134"/>
          </rPr>
          <t>李欢</t>
        </r>
        <r>
          <rPr>
            <b/>
            <sz val="9"/>
            <rFont val="Tahoma"/>
            <family val="2"/>
          </rPr>
          <t>:
25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3"/>
            <charset val="134"/>
          </rPr>
          <t>修改港澳台侨事务</t>
        </r>
      </text>
    </comment>
    <comment ref="B166" authorId="0">
      <text>
        <r>
          <rPr>
            <b/>
            <sz val="9"/>
            <rFont val="宋体"/>
            <family val="3"/>
            <charset val="134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3"/>
            <charset val="134"/>
          </rPr>
          <t>修改港澳台侨事务</t>
        </r>
      </text>
    </comment>
    <comment ref="B167" authorId="0">
      <text>
        <r>
          <rPr>
            <b/>
            <sz val="9"/>
            <rFont val="宋体"/>
            <family val="3"/>
            <charset val="134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26</t>
        </r>
        <r>
          <rPr>
            <sz val="9"/>
            <rFont val="宋体"/>
            <family val="3"/>
            <charset val="134"/>
          </rPr>
          <t>，无</t>
        </r>
        <r>
          <rPr>
            <sz val="9"/>
            <rFont val="Tahoma"/>
            <family val="2"/>
          </rPr>
          <t>27</t>
        </r>
      </text>
    </comment>
    <comment ref="B173" authorId="0">
      <text>
        <r>
          <rPr>
            <b/>
            <sz val="9"/>
            <rFont val="宋体"/>
            <family val="3"/>
            <charset val="134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28</t>
        </r>
      </text>
    </comment>
    <comment ref="B180" authorId="0">
      <text>
        <r>
          <rPr>
            <b/>
            <sz val="9"/>
            <rFont val="宋体"/>
            <family val="3"/>
            <charset val="134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29</t>
        </r>
        <r>
          <rPr>
            <sz val="9"/>
            <rFont val="宋体"/>
            <family val="3"/>
            <charset val="134"/>
          </rPr>
          <t>，无</t>
        </r>
        <r>
          <rPr>
            <sz val="9"/>
            <rFont val="Tahoma"/>
            <family val="2"/>
          </rPr>
          <t>30</t>
        </r>
      </text>
    </comment>
    <comment ref="B187" authorId="0">
      <text>
        <r>
          <rPr>
            <b/>
            <sz val="9"/>
            <rFont val="宋体"/>
            <family val="3"/>
            <charset val="134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31</t>
        </r>
      </text>
    </comment>
    <comment ref="B194" authorId="0">
      <text>
        <r>
          <rPr>
            <b/>
            <sz val="9"/>
            <rFont val="宋体"/>
            <family val="3"/>
            <charset val="134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32</t>
        </r>
      </text>
    </comment>
    <comment ref="B203" authorId="0">
      <text>
        <r>
          <rPr>
            <b/>
            <sz val="9"/>
            <rFont val="宋体"/>
            <family val="3"/>
            <charset val="134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33</t>
        </r>
      </text>
    </comment>
    <comment ref="B209" authorId="0">
      <text>
        <r>
          <rPr>
            <b/>
            <sz val="9"/>
            <rFont val="宋体"/>
            <family val="3"/>
            <charset val="134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34</t>
        </r>
      </text>
    </comment>
    <comment ref="B217" authorId="0">
      <text>
        <r>
          <rPr>
            <b/>
            <sz val="9"/>
            <rFont val="宋体"/>
            <family val="3"/>
            <charset val="134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35</t>
        </r>
      </text>
    </comment>
    <comment ref="B223" authorId="0">
      <text>
        <r>
          <rPr>
            <b/>
            <sz val="9"/>
            <rFont val="宋体"/>
            <family val="3"/>
            <charset val="134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36</t>
        </r>
      </text>
    </comment>
    <comment ref="B229" authorId="0">
      <text>
        <r>
          <rPr>
            <b/>
            <sz val="9"/>
            <rFont val="宋体"/>
            <family val="3"/>
            <charset val="134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37</t>
        </r>
      </text>
    </comment>
    <comment ref="B235" authorId="0">
      <text>
        <r>
          <rPr>
            <b/>
            <sz val="9"/>
            <rFont val="宋体"/>
            <family val="3"/>
            <charset val="134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38</t>
        </r>
      </text>
    </comment>
    <comment ref="B252" authorId="0">
      <text>
        <r>
          <rPr>
            <b/>
            <sz val="9"/>
            <rFont val="宋体"/>
            <family val="3"/>
            <charset val="134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20199</t>
        </r>
      </text>
    </comment>
    <comment ref="B272" authorId="0">
      <text>
        <r>
          <rPr>
            <b/>
            <sz val="9"/>
            <rFont val="宋体"/>
            <family val="3"/>
            <charset val="134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3"/>
            <charset val="134"/>
          </rPr>
          <t>将内卫修改为武装警察部队</t>
        </r>
      </text>
    </comment>
    <comment ref="B274" authorId="0">
      <text>
        <r>
          <rPr>
            <b/>
            <sz val="9"/>
            <rFont val="宋体"/>
            <family val="3"/>
            <charset val="134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20402</t>
        </r>
      </text>
    </comment>
    <comment ref="B283" authorId="0">
      <text>
        <r>
          <rPr>
            <b/>
            <sz val="9"/>
            <rFont val="宋体"/>
            <family val="3"/>
            <charset val="134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20403</t>
        </r>
      </text>
    </comment>
    <comment ref="B298" authorId="0">
      <text>
        <r>
          <rPr>
            <b/>
            <sz val="9"/>
            <rFont val="宋体"/>
            <family val="3"/>
            <charset val="134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20405</t>
        </r>
      </text>
    </comment>
    <comment ref="B307" authorId="0">
      <text>
        <r>
          <rPr>
            <b/>
            <sz val="9"/>
            <rFont val="宋体"/>
            <family val="3"/>
            <charset val="134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20406</t>
        </r>
      </text>
    </comment>
    <comment ref="B342" authorId="0">
      <text>
        <r>
          <rPr>
            <b/>
            <sz val="9"/>
            <rFont val="宋体"/>
            <family val="3"/>
            <charset val="134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20409</t>
        </r>
      </text>
    </comment>
    <comment ref="B350" authorId="0">
      <text>
        <r>
          <rPr>
            <b/>
            <sz val="9"/>
            <rFont val="宋体"/>
            <family val="3"/>
            <charset val="134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20410</t>
        </r>
      </text>
    </comment>
    <comment ref="B356" authorId="0">
      <text>
        <r>
          <rPr>
            <b/>
            <sz val="9"/>
            <rFont val="宋体"/>
            <family val="3"/>
            <charset val="134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20499</t>
        </r>
      </text>
    </comment>
    <comment ref="B357" authorId="0">
      <text>
        <r>
          <rPr>
            <b/>
            <sz val="9"/>
            <rFont val="宋体"/>
            <family val="3"/>
            <charset val="134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20499</t>
        </r>
      </text>
    </comment>
    <comment ref="B358" authorId="0">
      <text>
        <r>
          <rPr>
            <b/>
            <sz val="9"/>
            <rFont val="宋体"/>
            <family val="3"/>
            <charset val="134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205</t>
        </r>
      </text>
    </comment>
    <comment ref="B359" authorId="0">
      <text>
        <r>
          <rPr>
            <b/>
            <sz val="9"/>
            <rFont val="宋体"/>
            <family val="3"/>
            <charset val="134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20501</t>
        </r>
      </text>
    </comment>
    <comment ref="B364" authorId="0">
      <text>
        <r>
          <rPr>
            <b/>
            <sz val="9"/>
            <rFont val="宋体"/>
            <family val="3"/>
            <charset val="134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20502</t>
        </r>
      </text>
    </comment>
    <comment ref="B373" authorId="0">
      <text>
        <r>
          <rPr>
            <b/>
            <sz val="9"/>
            <rFont val="宋体"/>
            <family val="3"/>
            <charset val="134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20503</t>
        </r>
      </text>
    </comment>
    <comment ref="B380" authorId="0">
      <text>
        <r>
          <rPr>
            <b/>
            <sz val="9"/>
            <rFont val="宋体"/>
            <family val="3"/>
            <charset val="134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20504</t>
        </r>
      </text>
    </comment>
    <comment ref="B386" authorId="0">
      <text>
        <r>
          <rPr>
            <b/>
            <sz val="9"/>
            <rFont val="宋体"/>
            <family val="3"/>
            <charset val="134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20505</t>
        </r>
      </text>
    </comment>
    <comment ref="B390" authorId="0">
      <text>
        <r>
          <rPr>
            <b/>
            <sz val="9"/>
            <rFont val="宋体"/>
            <family val="3"/>
            <charset val="134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20506</t>
        </r>
      </text>
    </comment>
    <comment ref="B394" authorId="0">
      <text>
        <r>
          <rPr>
            <b/>
            <sz val="9"/>
            <rFont val="宋体"/>
            <family val="3"/>
            <charset val="134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20507</t>
        </r>
      </text>
    </comment>
    <comment ref="B398" authorId="0">
      <text>
        <r>
          <rPr>
            <b/>
            <sz val="9"/>
            <rFont val="宋体"/>
            <family val="3"/>
            <charset val="134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20508</t>
        </r>
      </text>
    </comment>
    <comment ref="B404" authorId="0">
      <text>
        <r>
          <rPr>
            <b/>
            <sz val="9"/>
            <rFont val="宋体"/>
            <family val="3"/>
            <charset val="134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20509</t>
        </r>
      </text>
    </comment>
    <comment ref="B411" authorId="0">
      <text>
        <r>
          <rPr>
            <b/>
            <sz val="9"/>
            <rFont val="宋体"/>
            <family val="3"/>
            <charset val="134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20599</t>
        </r>
      </text>
    </comment>
    <comment ref="B412" authorId="0">
      <text>
        <r>
          <rPr>
            <b/>
            <sz val="9"/>
            <rFont val="宋体"/>
            <family val="3"/>
            <charset val="134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206
</t>
        </r>
      </text>
    </comment>
    <comment ref="B413" authorId="0">
      <text>
        <r>
          <rPr>
            <b/>
            <sz val="9"/>
            <rFont val="宋体"/>
            <family val="3"/>
            <charset val="134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20601</t>
        </r>
      </text>
    </comment>
    <comment ref="B418" authorId="0">
      <text>
        <r>
          <rPr>
            <b/>
            <sz val="9"/>
            <rFont val="宋体"/>
            <family val="3"/>
            <charset val="134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20602</t>
        </r>
      </text>
    </comment>
    <comment ref="B427" authorId="0">
      <text>
        <r>
          <rPr>
            <b/>
            <sz val="9"/>
            <rFont val="宋体"/>
            <family val="3"/>
            <charset val="134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20603</t>
        </r>
      </text>
    </comment>
    <comment ref="B433" authorId="0">
      <text>
        <r>
          <rPr>
            <b/>
            <sz val="9"/>
            <rFont val="宋体"/>
            <family val="3"/>
            <charset val="134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20604</t>
        </r>
      </text>
    </comment>
    <comment ref="B439" authorId="0">
      <text>
        <r>
          <rPr>
            <b/>
            <sz val="9"/>
            <rFont val="宋体"/>
            <family val="3"/>
            <charset val="134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20605</t>
        </r>
      </text>
    </comment>
    <comment ref="B444" authorId="0">
      <text>
        <r>
          <rPr>
            <b/>
            <sz val="9"/>
            <rFont val="宋体"/>
            <family val="3"/>
            <charset val="134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20606</t>
        </r>
      </text>
    </comment>
    <comment ref="B449" authorId="0">
      <text>
        <r>
          <rPr>
            <b/>
            <sz val="9"/>
            <rFont val="宋体"/>
            <family val="3"/>
            <charset val="134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20607</t>
        </r>
      </text>
    </comment>
    <comment ref="B456" authorId="0">
      <text>
        <r>
          <rPr>
            <b/>
            <sz val="9"/>
            <rFont val="宋体"/>
            <family val="3"/>
            <charset val="134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20608</t>
        </r>
      </text>
    </comment>
    <comment ref="B460" authorId="0">
      <text>
        <r>
          <rPr>
            <b/>
            <sz val="9"/>
            <rFont val="宋体"/>
            <family val="3"/>
            <charset val="134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20609</t>
        </r>
      </text>
    </comment>
    <comment ref="B463" authorId="0">
      <text>
        <r>
          <rPr>
            <b/>
            <sz val="9"/>
            <rFont val="宋体"/>
            <family val="3"/>
            <charset val="134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20699</t>
        </r>
      </text>
    </comment>
    <comment ref="B468" authorId="0">
      <text>
        <r>
          <rPr>
            <b/>
            <sz val="9"/>
            <rFont val="宋体"/>
            <family val="3"/>
            <charset val="134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207</t>
        </r>
      </text>
    </comment>
    <comment ref="B469" authorId="0">
      <text>
        <r>
          <rPr>
            <b/>
            <sz val="9"/>
            <rFont val="宋体"/>
            <family val="3"/>
            <charset val="134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20701</t>
        </r>
      </text>
    </comment>
    <comment ref="B485" authorId="0">
      <text>
        <r>
          <rPr>
            <b/>
            <sz val="9"/>
            <rFont val="宋体"/>
            <family val="3"/>
            <charset val="134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20702</t>
        </r>
      </text>
    </comment>
    <comment ref="B493" authorId="0">
      <text>
        <r>
          <rPr>
            <b/>
            <sz val="9"/>
            <rFont val="宋体"/>
            <family val="3"/>
            <charset val="134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20703</t>
        </r>
      </text>
    </comment>
    <comment ref="B504" authorId="0">
      <text>
        <r>
          <rPr>
            <b/>
            <sz val="9"/>
            <rFont val="宋体"/>
            <family val="3"/>
            <charset val="134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20706</t>
        </r>
      </text>
    </comment>
    <comment ref="B513" authorId="0">
      <text>
        <r>
          <rPr>
            <b/>
            <sz val="9"/>
            <rFont val="宋体"/>
            <family val="3"/>
            <charset val="134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20708</t>
        </r>
      </text>
    </comment>
    <comment ref="B520" authorId="0">
      <text>
        <r>
          <rPr>
            <b/>
            <sz val="9"/>
            <rFont val="宋体"/>
            <family val="3"/>
            <charset val="134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20799</t>
        </r>
      </text>
    </comment>
    <comment ref="B524" authorId="0">
      <text>
        <r>
          <rPr>
            <b/>
            <sz val="9"/>
            <rFont val="宋体"/>
            <family val="3"/>
            <charset val="134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208</t>
        </r>
      </text>
    </comment>
    <comment ref="B525" authorId="0">
      <text>
        <r>
          <rPr>
            <b/>
            <sz val="9"/>
            <rFont val="宋体"/>
            <family val="3"/>
            <charset val="134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20801</t>
        </r>
      </text>
    </comment>
    <comment ref="B539" authorId="0">
      <text>
        <r>
          <rPr>
            <b/>
            <sz val="9"/>
            <rFont val="宋体"/>
            <family val="3"/>
            <charset val="134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20802</t>
        </r>
      </text>
    </comment>
    <comment ref="B547" authorId="0">
      <text>
        <r>
          <rPr>
            <b/>
            <sz val="9"/>
            <rFont val="宋体"/>
            <family val="3"/>
            <charset val="134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20804</t>
        </r>
      </text>
    </comment>
    <comment ref="B549" authorId="0">
      <text>
        <r>
          <rPr>
            <b/>
            <sz val="9"/>
            <rFont val="宋体"/>
            <family val="3"/>
            <charset val="134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20805</t>
        </r>
      </text>
    </comment>
    <comment ref="B558" authorId="0">
      <text>
        <r>
          <rPr>
            <b/>
            <sz val="9"/>
            <rFont val="宋体"/>
            <family val="3"/>
            <charset val="134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20806</t>
        </r>
      </text>
    </comment>
    <comment ref="B562" authorId="0">
      <text>
        <r>
          <rPr>
            <b/>
            <sz val="9"/>
            <rFont val="宋体"/>
            <family val="3"/>
            <charset val="134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20807</t>
        </r>
      </text>
    </comment>
    <comment ref="B572" authorId="0">
      <text>
        <r>
          <rPr>
            <b/>
            <sz val="9"/>
            <rFont val="宋体"/>
            <family val="3"/>
            <charset val="134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20808</t>
        </r>
      </text>
    </comment>
    <comment ref="B580" authorId="0">
      <text>
        <r>
          <rPr>
            <b/>
            <sz val="9"/>
            <rFont val="宋体"/>
            <family val="3"/>
            <charset val="134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20809</t>
        </r>
      </text>
    </comment>
    <comment ref="B587" authorId="0">
      <text>
        <r>
          <rPr>
            <b/>
            <sz val="9"/>
            <rFont val="宋体"/>
            <family val="3"/>
            <charset val="134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20810</t>
        </r>
      </text>
    </comment>
    <comment ref="B594" authorId="0">
      <text>
        <r>
          <rPr>
            <b/>
            <sz val="9"/>
            <rFont val="宋体"/>
            <family val="3"/>
            <charset val="134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20811</t>
        </r>
      </text>
    </comment>
    <comment ref="B603" authorId="0">
      <text>
        <r>
          <rPr>
            <b/>
            <sz val="9"/>
            <rFont val="宋体"/>
            <family val="3"/>
            <charset val="134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20816</t>
        </r>
      </text>
    </comment>
    <comment ref="B608" authorId="0">
      <text>
        <r>
          <rPr>
            <b/>
            <sz val="9"/>
            <rFont val="宋体"/>
            <family val="3"/>
            <charset val="134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20819</t>
        </r>
      </text>
    </comment>
    <comment ref="B611" authorId="0">
      <text>
        <r>
          <rPr>
            <b/>
            <sz val="9"/>
            <rFont val="宋体"/>
            <family val="3"/>
            <charset val="134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20820</t>
        </r>
      </text>
    </comment>
    <comment ref="B614" authorId="0">
      <text>
        <r>
          <rPr>
            <b/>
            <sz val="9"/>
            <rFont val="宋体"/>
            <family val="3"/>
            <charset val="134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20821</t>
        </r>
      </text>
    </comment>
    <comment ref="B617" authorId="0">
      <text>
        <r>
          <rPr>
            <b/>
            <sz val="9"/>
            <rFont val="宋体"/>
            <family val="3"/>
            <charset val="134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20824</t>
        </r>
      </text>
    </comment>
    <comment ref="B647" authorId="0">
      <text>
        <r>
          <rPr>
            <b/>
            <sz val="9"/>
            <rFont val="宋体"/>
            <family val="3"/>
            <charset val="134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21002</t>
        </r>
      </text>
    </comment>
    <comment ref="B660" authorId="0">
      <text>
        <r>
          <rPr>
            <b/>
            <sz val="9"/>
            <rFont val="宋体"/>
            <family val="3"/>
            <charset val="134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21003</t>
        </r>
      </text>
    </comment>
    <comment ref="B664" authorId="0">
      <text>
        <r>
          <rPr>
            <b/>
            <sz val="9"/>
            <rFont val="宋体"/>
            <family val="3"/>
            <charset val="134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21004</t>
        </r>
      </text>
    </comment>
    <comment ref="B676" authorId="0">
      <text>
        <r>
          <rPr>
            <b/>
            <sz val="9"/>
            <rFont val="宋体"/>
            <family val="3"/>
            <charset val="134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21006</t>
        </r>
      </text>
    </comment>
    <comment ref="B679" authorId="0">
      <text>
        <r>
          <rPr>
            <b/>
            <sz val="9"/>
            <rFont val="宋体"/>
            <family val="3"/>
            <charset val="134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21007</t>
        </r>
      </text>
    </comment>
    <comment ref="B683" authorId="0">
      <text>
        <r>
          <rPr>
            <b/>
            <sz val="9"/>
            <rFont val="宋体"/>
            <family val="3"/>
            <charset val="134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21011</t>
        </r>
      </text>
    </comment>
    <comment ref="B688" authorId="0">
      <text>
        <r>
          <rPr>
            <b/>
            <sz val="9"/>
            <rFont val="宋体"/>
            <family val="3"/>
            <charset val="134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21012</t>
        </r>
      </text>
    </comment>
    <comment ref="B692" authorId="0">
      <text>
        <r>
          <rPr>
            <b/>
            <sz val="9"/>
            <rFont val="宋体"/>
            <family val="3"/>
            <charset val="134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21013</t>
        </r>
      </text>
    </comment>
    <comment ref="B696" authorId="0">
      <text>
        <r>
          <rPr>
            <b/>
            <sz val="9"/>
            <rFont val="宋体"/>
            <family val="3"/>
            <charset val="134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21014</t>
        </r>
      </text>
    </comment>
    <comment ref="B699" authorId="0">
      <text>
        <r>
          <rPr>
            <b/>
            <sz val="9"/>
            <rFont val="宋体"/>
            <family val="3"/>
            <charset val="134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21015</t>
        </r>
      </text>
    </comment>
    <comment ref="B785" authorId="0">
      <text>
        <r>
          <rPr>
            <b/>
            <sz val="9"/>
            <rFont val="宋体"/>
            <family val="3"/>
            <charset val="134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212</t>
        </r>
      </text>
    </comment>
    <comment ref="B786" authorId="0">
      <text>
        <r>
          <rPr>
            <b/>
            <sz val="9"/>
            <rFont val="宋体"/>
            <family val="3"/>
            <charset val="134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21201</t>
        </r>
      </text>
    </comment>
    <comment ref="B804" authorId="0">
      <text>
        <r>
          <rPr>
            <b/>
            <sz val="9"/>
            <rFont val="宋体"/>
            <family val="3"/>
            <charset val="134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213</t>
        </r>
      </text>
    </comment>
    <comment ref="B805" authorId="0">
      <text>
        <r>
          <rPr>
            <b/>
            <sz val="9"/>
            <rFont val="宋体"/>
            <family val="3"/>
            <charset val="134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21301</t>
        </r>
      </text>
    </comment>
    <comment ref="B903" authorId="0">
      <text>
        <r>
          <rPr>
            <b/>
            <sz val="9"/>
            <rFont val="宋体"/>
            <family val="3"/>
            <charset val="134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21306</t>
        </r>
      </text>
    </comment>
    <comment ref="B909" authorId="0">
      <text>
        <r>
          <rPr>
            <b/>
            <sz val="9"/>
            <rFont val="宋体"/>
            <family val="3"/>
            <charset val="134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21307</t>
        </r>
      </text>
    </comment>
    <comment ref="B916" authorId="0">
      <text>
        <r>
          <rPr>
            <b/>
            <sz val="9"/>
            <rFont val="宋体"/>
            <family val="3"/>
            <charset val="134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21308</t>
        </r>
      </text>
    </comment>
    <comment ref="B1053" authorId="0">
      <text>
        <r>
          <rPr>
            <b/>
            <sz val="9"/>
            <rFont val="宋体"/>
            <family val="3"/>
            <charset val="134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21599</t>
        </r>
      </text>
    </comment>
    <comment ref="B1059" authorId="0">
      <text>
        <r>
          <rPr>
            <b/>
            <sz val="9"/>
            <rFont val="宋体"/>
            <family val="3"/>
            <charset val="134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216</t>
        </r>
      </text>
    </comment>
    <comment ref="B1104" authorId="0">
      <text>
        <r>
          <rPr>
            <b/>
            <sz val="9"/>
            <rFont val="宋体"/>
            <family val="3"/>
            <charset val="134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220</t>
        </r>
      </text>
    </comment>
    <comment ref="B1124" authorId="0">
      <text>
        <r>
          <rPr>
            <b/>
            <sz val="9"/>
            <rFont val="宋体"/>
            <family val="3"/>
            <charset val="134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22002</t>
        </r>
      </text>
    </comment>
    <comment ref="B1143" authorId="0">
      <text>
        <r>
          <rPr>
            <b/>
            <sz val="9"/>
            <rFont val="宋体"/>
            <family val="3"/>
            <charset val="134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22003</t>
        </r>
      </text>
    </comment>
    <comment ref="B1152" authorId="0">
      <text>
        <r>
          <rPr>
            <b/>
            <sz val="9"/>
            <rFont val="宋体"/>
            <family val="3"/>
            <charset val="134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22005</t>
        </r>
      </text>
    </comment>
    <comment ref="B1168" authorId="0">
      <text>
        <r>
          <rPr>
            <b/>
            <sz val="9"/>
            <rFont val="宋体"/>
            <family val="3"/>
            <charset val="134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221</t>
        </r>
      </text>
    </comment>
    <comment ref="B1178" authorId="0">
      <text>
        <r>
          <rPr>
            <b/>
            <sz val="9"/>
            <rFont val="宋体"/>
            <family val="3"/>
            <charset val="134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22102</t>
        </r>
      </text>
    </comment>
    <comment ref="B1182" authorId="0">
      <text>
        <r>
          <rPr>
            <b/>
            <sz val="9"/>
            <rFont val="宋体"/>
            <family val="3"/>
            <charset val="134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22103</t>
        </r>
      </text>
    </comment>
    <comment ref="B1186" authorId="0">
      <text>
        <r>
          <rPr>
            <b/>
            <sz val="9"/>
            <rFont val="宋体"/>
            <family val="3"/>
            <charset val="134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222</t>
        </r>
      </text>
    </comment>
    <comment ref="B1187" authorId="0">
      <text>
        <r>
          <rPr>
            <b/>
            <sz val="9"/>
            <rFont val="宋体"/>
            <family val="3"/>
            <charset val="134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22201</t>
        </r>
      </text>
    </comment>
    <comment ref="B1202" authorId="0">
      <text>
        <r>
          <rPr>
            <b/>
            <sz val="9"/>
            <rFont val="宋体"/>
            <family val="3"/>
            <charset val="134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22202</t>
        </r>
      </text>
    </comment>
    <comment ref="B1216" authorId="0">
      <text>
        <r>
          <rPr>
            <b/>
            <sz val="9"/>
            <rFont val="宋体"/>
            <family val="3"/>
            <charset val="134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22203</t>
        </r>
      </text>
    </comment>
    <comment ref="B1221" authorId="0">
      <text>
        <r>
          <rPr>
            <b/>
            <sz val="9"/>
            <rFont val="宋体"/>
            <family val="3"/>
            <charset val="134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22204</t>
        </r>
      </text>
    </comment>
    <comment ref="B1227" authorId="0">
      <text>
        <r>
          <rPr>
            <b/>
            <sz val="9"/>
            <rFont val="宋体"/>
            <family val="3"/>
            <charset val="134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22205</t>
        </r>
      </text>
    </comment>
    <comment ref="B1240" authorId="0">
      <text>
        <r>
          <rPr>
            <b/>
            <sz val="9"/>
            <rFont val="宋体"/>
            <family val="3"/>
            <charset val="134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22401</t>
        </r>
      </text>
    </comment>
    <comment ref="B1252" authorId="0">
      <text>
        <r>
          <rPr>
            <b/>
            <sz val="9"/>
            <rFont val="宋体"/>
            <family val="3"/>
            <charset val="134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22402</t>
        </r>
      </text>
    </comment>
    <comment ref="B1258" authorId="0">
      <text>
        <r>
          <rPr>
            <b/>
            <sz val="9"/>
            <rFont val="宋体"/>
            <family val="3"/>
            <charset val="134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22403</t>
        </r>
      </text>
    </comment>
    <comment ref="B1264" authorId="0">
      <text>
        <r>
          <rPr>
            <b/>
            <sz val="9"/>
            <rFont val="宋体"/>
            <family val="3"/>
            <charset val="134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22404</t>
        </r>
      </text>
    </comment>
    <comment ref="B1272" authorId="0">
      <text>
        <r>
          <rPr>
            <b/>
            <sz val="9"/>
            <rFont val="宋体"/>
            <family val="3"/>
            <charset val="134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22405</t>
        </r>
      </text>
    </comment>
    <comment ref="B1285" authorId="0">
      <text>
        <r>
          <rPr>
            <b/>
            <sz val="9"/>
            <rFont val="宋体"/>
            <family val="3"/>
            <charset val="134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22406</t>
        </r>
      </text>
    </comment>
    <comment ref="B1289" authorId="0">
      <text>
        <r>
          <rPr>
            <b/>
            <sz val="9"/>
            <rFont val="宋体"/>
            <family val="3"/>
            <charset val="134"/>
          </rPr>
          <t>李欢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22407</t>
        </r>
      </text>
    </comment>
  </commentList>
</comments>
</file>

<file path=xl/sharedStrings.xml><?xml version="1.0" encoding="utf-8"?>
<sst xmlns="http://schemas.openxmlformats.org/spreadsheetml/2006/main" count="1768" uniqueCount="1380">
  <si>
    <t>陕西省西咸新区泾河新城2018年一般公共预算收入执行情况表</t>
  </si>
  <si>
    <t>单位：万元</t>
  </si>
  <si>
    <t>项目</t>
  </si>
  <si>
    <t>2018年</t>
  </si>
  <si>
    <t>2018年执行数</t>
  </si>
  <si>
    <t>预算数</t>
  </si>
  <si>
    <t>执行数</t>
  </si>
  <si>
    <t>占预算数的%</t>
  </si>
  <si>
    <t>占上年决算数的%</t>
  </si>
  <si>
    <t>一、税收收入</t>
  </si>
  <si>
    <t>增值税</t>
  </si>
  <si>
    <t>营业税</t>
  </si>
  <si>
    <t>企业所得税</t>
  </si>
  <si>
    <t>个人所得税</t>
  </si>
  <si>
    <t>资源税</t>
  </si>
  <si>
    <t>城市维护建设税</t>
  </si>
  <si>
    <t>房产税</t>
  </si>
  <si>
    <t>印花税</t>
  </si>
  <si>
    <t>城镇土地使用税</t>
  </si>
  <si>
    <t>土地增值税</t>
  </si>
  <si>
    <t>车船税</t>
  </si>
  <si>
    <t>耕地占用税</t>
  </si>
  <si>
    <t>契税</t>
  </si>
  <si>
    <t>环境保护税</t>
  </si>
  <si>
    <t>其他税收收入</t>
  </si>
  <si>
    <t>二、非税收入</t>
  </si>
  <si>
    <t>专项收入</t>
  </si>
  <si>
    <t>行政事业性收费收入</t>
  </si>
  <si>
    <t>罚没收入</t>
  </si>
  <si>
    <t>国有资本经营收入</t>
  </si>
  <si>
    <t>国有资源（资产）有偿使用收入</t>
  </si>
  <si>
    <t>城市住房基金收入</t>
  </si>
  <si>
    <t>一般公共预算收入</t>
  </si>
  <si>
    <t>2017年决算数</t>
  </si>
  <si>
    <t>与上年可比+-%</t>
  </si>
  <si>
    <t>一、一般公共服务支出</t>
  </si>
  <si>
    <t>二、外交支出</t>
  </si>
  <si>
    <t>三、国防支出</t>
  </si>
  <si>
    <t>四、公共安全支出</t>
  </si>
  <si>
    <t>五、教育支出</t>
  </si>
  <si>
    <t>六、科学技术支出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</si>
  <si>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</si>
  <si>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</si>
  <si>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</si>
  <si>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</si>
  <si>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</si>
  <si>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</si>
  <si>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</si>
  <si>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</si>
  <si>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</si>
  <si>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</si>
  <si>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</si>
  <si>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</si>
  <si>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</si>
  <si>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</si>
  <si>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二十一、其他支出</t>
  </si>
  <si>
    <t>二十二、债务付息支出</t>
  </si>
  <si>
    <t xml:space="preserve">  其中:地方政府一般债券付息支出</t>
  </si>
  <si>
    <t>二十三、债务发行费用支出</t>
  </si>
  <si>
    <t>本年支出合计</t>
  </si>
  <si>
    <t>泾河新城一般公共预算税收返还和转移支付执行情况表</t>
  </si>
  <si>
    <t>单位:万元</t>
  </si>
  <si>
    <t>预算科目</t>
  </si>
  <si>
    <t>一、返还性收入</t>
  </si>
  <si>
    <t xml:space="preserve">    增值税和消费税税收返还收入</t>
  </si>
  <si>
    <t xml:space="preserve">    所得税基数返还收入</t>
  </si>
  <si>
    <t xml:space="preserve">    成品油价格和税费改革税收返还收入</t>
  </si>
  <si>
    <t xml:space="preserve">    其他税收返还收入</t>
  </si>
  <si>
    <t>二、一般性转移支付收入</t>
  </si>
  <si>
    <t xml:space="preserve">    体制补助收入</t>
  </si>
  <si>
    <t xml:space="preserve">    均衡性转移支付收入</t>
  </si>
  <si>
    <t xml:space="preserve">    老少边穷转移支付收入</t>
  </si>
  <si>
    <t xml:space="preserve">    县级基本财力保障机制奖补资金收入</t>
  </si>
  <si>
    <t xml:space="preserve">    结算补助收入</t>
  </si>
  <si>
    <t xml:space="preserve">    化解债务补助收入</t>
  </si>
  <si>
    <t xml:space="preserve">    资源枯竭型城市转移支付补助收入</t>
  </si>
  <si>
    <t xml:space="preserve">    企业事业单位划转补助收入</t>
  </si>
  <si>
    <t xml:space="preserve">    成品油价格和税费改革转移支付补助收入</t>
  </si>
  <si>
    <t xml:space="preserve">    基层公检法司转移支付收入</t>
  </si>
  <si>
    <t xml:space="preserve">    义务教育等转移支付收入</t>
  </si>
  <si>
    <t xml:space="preserve">    基本养老保险和低保等转移支付收入</t>
  </si>
  <si>
    <t xml:space="preserve">    新型农村合作医疗等转移支付收入</t>
  </si>
  <si>
    <t xml:space="preserve">    农村综合改革转移支付收入</t>
  </si>
  <si>
    <t xml:space="preserve">    产粮（油）大县奖励资金收入</t>
  </si>
  <si>
    <t xml:space="preserve">    重点生态功能区转移支付收入</t>
  </si>
  <si>
    <t xml:space="preserve">    固定数额补助收入</t>
  </si>
  <si>
    <t xml:space="preserve">    其他一般性转移支付收入</t>
  </si>
  <si>
    <t>三、专项转移支付收入</t>
  </si>
  <si>
    <t>　　一般公共服务</t>
  </si>
  <si>
    <t>　　外交</t>
  </si>
  <si>
    <t>　　国防</t>
  </si>
  <si>
    <t>　　公共安全</t>
  </si>
  <si>
    <t>　　教育</t>
  </si>
  <si>
    <t>　　科学技术</t>
  </si>
  <si>
    <t>　　文化体育与传媒</t>
  </si>
  <si>
    <t>　　社会保障和就业</t>
  </si>
  <si>
    <t>　　医疗卫生与计划生育</t>
  </si>
  <si>
    <t>　　节能环保</t>
  </si>
  <si>
    <t>　　城乡社区</t>
  </si>
  <si>
    <t>　　农林水</t>
  </si>
  <si>
    <t>　　交通运输</t>
  </si>
  <si>
    <t>　　资源勘探信息等</t>
  </si>
  <si>
    <t>　　商业服务业等</t>
  </si>
  <si>
    <t>　　金融</t>
  </si>
  <si>
    <t>　　国土海洋气象等</t>
  </si>
  <si>
    <t>　　住房保障</t>
  </si>
  <si>
    <t>　　粮油物资储备</t>
  </si>
  <si>
    <t>　　其他</t>
  </si>
  <si>
    <t>四、上解上级支出</t>
  </si>
  <si>
    <t>　　一般性转移支付</t>
  </si>
  <si>
    <t>　    体制上解支出</t>
  </si>
  <si>
    <t>　    出口退税专项上解支出</t>
  </si>
  <si>
    <t>　    成品油价格和税费改革专项上解支出</t>
  </si>
  <si>
    <t>　　专项转移支付</t>
  </si>
  <si>
    <t>　　　专项上解支出</t>
  </si>
  <si>
    <t>陕西省西咸新区泾河新城2018年地方政府一般债务余额预算执行情况表</t>
  </si>
  <si>
    <t>项           目</t>
  </si>
  <si>
    <t>决算数</t>
  </si>
  <si>
    <t>一、2017年末地方政府一般债务余额实际数</t>
  </si>
  <si>
    <t>——</t>
  </si>
  <si>
    <t>二、2017年末地方政府一般债务余额限额</t>
  </si>
  <si>
    <t>三、因预算管理变化调整余额和限额</t>
  </si>
  <si>
    <t>四、调整后2018年末地方政府一般债务余额限额</t>
  </si>
  <si>
    <t>五、2018年地方政府一般债务转贷额</t>
  </si>
  <si>
    <t>六、2018年地方政府一般债务还本额</t>
  </si>
  <si>
    <t>七、2018年末地方政府一般债务余额实际数</t>
  </si>
  <si>
    <t>陕西省西咸新区泾河新城2018年政府性基金收入预算执行情况表</t>
  </si>
  <si>
    <t>决算数为预算数的%</t>
  </si>
  <si>
    <t>决算数为上年决算数的%</t>
  </si>
  <si>
    <t>散装水泥专项资金收入</t>
  </si>
  <si>
    <t>新型墙体材料专项基金收入</t>
  </si>
  <si>
    <t>旅游发展基金收入</t>
  </si>
  <si>
    <t>国家电影事业发展专项资金收入</t>
  </si>
  <si>
    <t>新菜地开发建设基金收入</t>
  </si>
  <si>
    <t>城市公用事业附加收入</t>
  </si>
  <si>
    <t>国有土地收益基金收入</t>
  </si>
  <si>
    <t>农业土地开发资金收入</t>
  </si>
  <si>
    <t>国有土地使用权出让收入</t>
  </si>
  <si>
    <t>彩票公益金收入</t>
  </si>
  <si>
    <t>城市基础设施配套费收入</t>
  </si>
  <si>
    <t>小型水库移民扶助基金收入</t>
  </si>
  <si>
    <t>污水处理费收入</t>
  </si>
  <si>
    <t>彩票发行机构和彩票销售机构的业务费用</t>
  </si>
  <si>
    <t>其他政府性基金收入</t>
  </si>
  <si>
    <t>政府性基金收入</t>
  </si>
  <si>
    <t>陕西省西咸新区泾河新城2018年政府性基金支出预算执行情况表</t>
  </si>
  <si>
    <t>国家电影事业发展专项资金相关支出</t>
  </si>
  <si>
    <t xml:space="preserve">  国家电影事业发展专项资金及对应专项债务收入安排的支出</t>
  </si>
  <si>
    <t xml:space="preserve">  国家电影事业发展专项资金债务付息支出</t>
  </si>
  <si>
    <t xml:space="preserve">  国家电影事业发展专项资金债务发行费用支出</t>
  </si>
  <si>
    <t>小型水库移民扶助基金相关支出</t>
  </si>
  <si>
    <t xml:space="preserve">  小型水库移民扶助基金及对应专项债务收入安排的支出</t>
  </si>
  <si>
    <t xml:space="preserve">  小型水库移民扶助基金债务付息支出</t>
  </si>
  <si>
    <t xml:space="preserve">  小型水库移民扶助基金债务发行费用支出</t>
  </si>
  <si>
    <t>国有土地使用权出让相关支出</t>
  </si>
  <si>
    <t xml:space="preserve">  国有土地使用权出让收入及对应专项债务收入安排的支出</t>
  </si>
  <si>
    <t xml:space="preserve">  国有土地使用权出让债务付息支出</t>
  </si>
  <si>
    <t xml:space="preserve">  国有土地使用权出让债务发行费用支出</t>
  </si>
  <si>
    <t xml:space="preserve">  棚户区改造支出</t>
  </si>
  <si>
    <t>城市公用事业附加相关支出</t>
  </si>
  <si>
    <t xml:space="preserve">  城市公用事业附加及对应专项债务收入安排的支出</t>
  </si>
  <si>
    <t xml:space="preserve">  城市公用事业附加债务付息支出</t>
  </si>
  <si>
    <t xml:space="preserve">  城市公用事业附加债务发行费用支出</t>
  </si>
  <si>
    <t>国有土地收益基金相关支出</t>
  </si>
  <si>
    <t xml:space="preserve">  国有土地收益基金及对应专项债务收入安排的支出</t>
  </si>
  <si>
    <t xml:space="preserve">  国有土地收益基金债务付息支出</t>
  </si>
  <si>
    <t xml:space="preserve">  国有土地收益基金债务发行费用支出</t>
  </si>
  <si>
    <t>农业土地开发资金相关支出</t>
  </si>
  <si>
    <t xml:space="preserve">  农业土地开发资金及对应专项债务收入安排的支出</t>
  </si>
  <si>
    <t xml:space="preserve">  农业土地开发资金债务付息支出</t>
  </si>
  <si>
    <t xml:space="preserve">  农业土地开发资金债务发行费用支出</t>
  </si>
  <si>
    <t>新增建设用地土地有偿使用费相关支出</t>
  </si>
  <si>
    <t xml:space="preserve">  新增建设用地土地有偿使用费及对应专项债务收入安排的支出</t>
  </si>
  <si>
    <t xml:space="preserve">  新增建设用地土地有偿使用费债务付息支出</t>
  </si>
  <si>
    <t xml:space="preserve">  新增建设用地土地有偿使用费债务发行费用支出</t>
  </si>
  <si>
    <t>城市基础设施配套费相关支出</t>
  </si>
  <si>
    <t xml:space="preserve">  城市基础设施配套费及对应专项债务收入安排的支出</t>
  </si>
  <si>
    <t xml:space="preserve">  城市基础设施配套费债务付息支出</t>
  </si>
  <si>
    <t xml:space="preserve">  城市基础设施配套费债务发行费用支出</t>
  </si>
  <si>
    <t>污水处理费相关支出</t>
  </si>
  <si>
    <t xml:space="preserve">  污水处理费及对应专项债务收入安排的支出</t>
  </si>
  <si>
    <t xml:space="preserve">  污水处理费债务付息支出</t>
  </si>
  <si>
    <t xml:space="preserve">  污水处理费债务发行费用支出</t>
  </si>
  <si>
    <t>新菜地开发建设基金相关支出</t>
  </si>
  <si>
    <t xml:space="preserve">  新菜地开发建设基金及对应专项债务收入安排的支出</t>
  </si>
  <si>
    <t xml:space="preserve">  新菜地开发建设基金债务付息支出</t>
  </si>
  <si>
    <t xml:space="preserve">  新菜地开发建设基金债务发行费用支出</t>
  </si>
  <si>
    <t>散装水泥专项资金相关支出</t>
  </si>
  <si>
    <t xml:space="preserve">  散装水泥专项资金及对应专项债务收入安排的支出</t>
  </si>
  <si>
    <t xml:space="preserve">  散装水泥专项资金债务付息支出</t>
  </si>
  <si>
    <t xml:space="preserve">  散装水泥专项资金债务发行费用支出</t>
  </si>
  <si>
    <t>新型墙体材料专项基金相关支出</t>
  </si>
  <si>
    <t xml:space="preserve">  新型墙体材料专项基金及对应专项债务收入安排的支出</t>
  </si>
  <si>
    <t xml:space="preserve">  新型墙体材料专项基金债务付息支出</t>
  </si>
  <si>
    <t xml:space="preserve">  新型墙体材料专项基金债务发行费用支出</t>
  </si>
  <si>
    <t>旅游发展基金支出</t>
  </si>
  <si>
    <t>彩票发行销售机构业务费安排的支出</t>
  </si>
  <si>
    <t>彩票公益金相关支出</t>
  </si>
  <si>
    <t xml:space="preserve">  彩票公益金及对应专项债务收入安排的支出</t>
  </si>
  <si>
    <t xml:space="preserve">  彩票公益金债务付息支出</t>
  </si>
  <si>
    <t xml:space="preserve">  彩票公益金债务发行费用支出</t>
  </si>
  <si>
    <t>其他政府性基金相关支出</t>
  </si>
  <si>
    <t xml:space="preserve">  其他政府性基金及对应专项债务收入安排的支出</t>
  </si>
  <si>
    <t xml:space="preserve">  其他政府性基金债务付息支出</t>
  </si>
  <si>
    <t xml:space="preserve">  其他政府性基金债务发行费用支出</t>
  </si>
  <si>
    <t>政府性基金支出</t>
  </si>
  <si>
    <t>陕西省西咸新区泾河新城2018年地方政府专项债务余额预算执行情况表</t>
  </si>
  <si>
    <t>一、2017年末地方政府专项债务余额实际数</t>
  </si>
  <si>
    <t>二、2017年末地方政府专项债务余额限额</t>
  </si>
  <si>
    <t>四、调整后2018年末地方政府专项债务余额限额</t>
  </si>
  <si>
    <t>五、2018年地方政府专项债务发行额</t>
  </si>
  <si>
    <t>六、2018年地方政府专项债务还本额</t>
  </si>
  <si>
    <t>七、2018年末地方政府专项债务余额实际数</t>
  </si>
  <si>
    <t>泾河新城2019年一般公共预算收入预算表</t>
  </si>
  <si>
    <r>
      <rPr>
        <b/>
        <sz val="12"/>
        <rFont val="宋体"/>
        <family val="3"/>
        <charset val="134"/>
      </rPr>
      <t>项</t>
    </r>
    <r>
      <rPr>
        <b/>
        <sz val="12"/>
        <rFont val="Times New Roman"/>
        <family val="1"/>
      </rPr>
      <t xml:space="preserve">         </t>
    </r>
    <r>
      <rPr>
        <b/>
        <sz val="12"/>
        <rFont val="宋体"/>
        <family val="3"/>
        <charset val="134"/>
      </rPr>
      <t>目</t>
    </r>
  </si>
  <si>
    <r>
      <rPr>
        <b/>
        <sz val="12"/>
        <rFont val="Times New Roman"/>
        <family val="1"/>
      </rPr>
      <t>2019</t>
    </r>
    <r>
      <rPr>
        <b/>
        <sz val="12"/>
        <rFont val="宋体"/>
        <family val="3"/>
        <charset val="134"/>
      </rPr>
      <t>年预算数</t>
    </r>
  </si>
  <si>
    <r>
      <rPr>
        <b/>
        <sz val="12"/>
        <rFont val="Times New Roman"/>
        <family val="1"/>
      </rPr>
      <t>2018</t>
    </r>
    <r>
      <rPr>
        <b/>
        <sz val="12"/>
        <rFont val="宋体"/>
        <family val="3"/>
        <charset val="134"/>
      </rPr>
      <t>年快报数</t>
    </r>
    <r>
      <rPr>
        <b/>
        <sz val="12"/>
        <rFont val="Times New Roman"/>
        <family val="1"/>
      </rPr>
      <t xml:space="preserve">             </t>
    </r>
  </si>
  <si>
    <t>增幅%</t>
  </si>
  <si>
    <t xml:space="preserve">    工商税收</t>
  </si>
  <si>
    <r>
      <rPr>
        <sz val="12"/>
        <rFont val="Times New Roman"/>
        <family val="1"/>
      </rPr>
      <t xml:space="preserve">                </t>
    </r>
    <r>
      <rPr>
        <sz val="11"/>
        <color theme="1"/>
        <rFont val="宋体"/>
        <family val="3"/>
        <charset val="134"/>
        <scheme val="minor"/>
      </rPr>
      <t>增值税</t>
    </r>
  </si>
  <si>
    <r>
      <rPr>
        <sz val="12"/>
        <rFont val="Times New Roman"/>
        <family val="1"/>
      </rPr>
      <t xml:space="preserve">                </t>
    </r>
    <r>
      <rPr>
        <sz val="11"/>
        <color theme="1"/>
        <rFont val="宋体"/>
        <family val="3"/>
        <charset val="134"/>
        <scheme val="minor"/>
      </rPr>
      <t>营业税</t>
    </r>
  </si>
  <si>
    <r>
      <rPr>
        <sz val="12"/>
        <rFont val="Times New Roman"/>
        <family val="1"/>
      </rPr>
      <t xml:space="preserve">                </t>
    </r>
    <r>
      <rPr>
        <sz val="11"/>
        <color theme="1"/>
        <rFont val="宋体"/>
        <family val="3"/>
        <charset val="134"/>
        <scheme val="minor"/>
      </rPr>
      <t>企业所得税</t>
    </r>
  </si>
  <si>
    <r>
      <rPr>
        <sz val="12"/>
        <rFont val="Times New Roman"/>
        <family val="1"/>
      </rPr>
      <t xml:space="preserve">                </t>
    </r>
    <r>
      <rPr>
        <sz val="11"/>
        <color theme="1"/>
        <rFont val="宋体"/>
        <family val="3"/>
        <charset val="134"/>
        <scheme val="minor"/>
      </rPr>
      <t>个人所得税</t>
    </r>
  </si>
  <si>
    <r>
      <rPr>
        <sz val="12"/>
        <rFont val="Times New Roman"/>
        <family val="1"/>
      </rPr>
      <t xml:space="preserve">                </t>
    </r>
    <r>
      <rPr>
        <sz val="11"/>
        <color theme="1"/>
        <rFont val="宋体"/>
        <family val="3"/>
        <charset val="134"/>
        <scheme val="minor"/>
      </rPr>
      <t>资源税</t>
    </r>
  </si>
  <si>
    <r>
      <rPr>
        <sz val="12"/>
        <rFont val="Times New Roman"/>
        <family val="1"/>
      </rPr>
      <t xml:space="preserve">                </t>
    </r>
    <r>
      <rPr>
        <sz val="11"/>
        <color theme="1"/>
        <rFont val="宋体"/>
        <family val="3"/>
        <charset val="134"/>
        <scheme val="minor"/>
      </rPr>
      <t>城市维护建设税</t>
    </r>
  </si>
  <si>
    <r>
      <rPr>
        <sz val="12"/>
        <rFont val="Times New Roman"/>
        <family val="1"/>
      </rPr>
      <t xml:space="preserve">                </t>
    </r>
    <r>
      <rPr>
        <sz val="11"/>
        <color theme="1"/>
        <rFont val="宋体"/>
        <family val="3"/>
        <charset val="134"/>
        <scheme val="minor"/>
      </rPr>
      <t>房产税</t>
    </r>
  </si>
  <si>
    <r>
      <rPr>
        <sz val="12"/>
        <rFont val="Times New Roman"/>
        <family val="1"/>
      </rPr>
      <t xml:space="preserve">                </t>
    </r>
    <r>
      <rPr>
        <sz val="11"/>
        <color theme="1"/>
        <rFont val="宋体"/>
        <family val="3"/>
        <charset val="134"/>
        <scheme val="minor"/>
      </rPr>
      <t>印花税</t>
    </r>
  </si>
  <si>
    <r>
      <rPr>
        <sz val="12"/>
        <rFont val="Times New Roman"/>
        <family val="1"/>
      </rPr>
      <t xml:space="preserve">                </t>
    </r>
    <r>
      <rPr>
        <sz val="11"/>
        <color theme="1"/>
        <rFont val="宋体"/>
        <family val="3"/>
        <charset val="134"/>
        <scheme val="minor"/>
      </rPr>
      <t>城镇土地使用税</t>
    </r>
  </si>
  <si>
    <r>
      <rPr>
        <sz val="12"/>
        <rFont val="Times New Roman"/>
        <family val="1"/>
      </rPr>
      <t xml:space="preserve">                </t>
    </r>
    <r>
      <rPr>
        <sz val="11"/>
        <color theme="1"/>
        <rFont val="宋体"/>
        <family val="3"/>
        <charset val="134"/>
        <scheme val="minor"/>
      </rPr>
      <t>土地增值税</t>
    </r>
  </si>
  <si>
    <r>
      <rPr>
        <sz val="12"/>
        <rFont val="Times New Roman"/>
        <family val="1"/>
      </rPr>
      <t xml:space="preserve">                </t>
    </r>
    <r>
      <rPr>
        <sz val="11"/>
        <color theme="1"/>
        <rFont val="宋体"/>
        <family val="3"/>
        <charset val="134"/>
        <scheme val="minor"/>
      </rPr>
      <t>车船税</t>
    </r>
  </si>
  <si>
    <r>
      <rPr>
        <sz val="12"/>
        <rFont val="Times New Roman"/>
        <family val="1"/>
      </rPr>
      <t xml:space="preserve">                </t>
    </r>
    <r>
      <rPr>
        <sz val="11"/>
        <color theme="1"/>
        <rFont val="宋体"/>
        <family val="3"/>
        <charset val="134"/>
        <scheme val="minor"/>
      </rPr>
      <t>环境保护税</t>
    </r>
  </si>
  <si>
    <t xml:space="preserve">        其他税收收入</t>
  </si>
  <si>
    <t xml:space="preserve">    耕地占用税</t>
  </si>
  <si>
    <t xml:space="preserve">    契税</t>
  </si>
  <si>
    <t xml:space="preserve">    专项收入</t>
  </si>
  <si>
    <t xml:space="preserve">        教育费附加收入</t>
  </si>
  <si>
    <t xml:space="preserve">        地方教育附加收入</t>
  </si>
  <si>
    <t xml:space="preserve">        残疾人就业保障金收入</t>
  </si>
  <si>
    <t xml:space="preserve">        教育资金收入</t>
  </si>
  <si>
    <t xml:space="preserve">        农田水利建设资金收入</t>
  </si>
  <si>
    <t xml:space="preserve">        水利建设专项收入</t>
  </si>
  <si>
    <t xml:space="preserve">        其他专项收入</t>
  </si>
  <si>
    <r>
      <rPr>
        <sz val="12"/>
        <rFont val="Times New Roman"/>
        <family val="1"/>
      </rPr>
      <t xml:space="preserve">        </t>
    </r>
    <r>
      <rPr>
        <sz val="11"/>
        <color theme="1"/>
        <rFont val="宋体"/>
        <family val="3"/>
        <charset val="134"/>
        <scheme val="minor"/>
      </rPr>
      <t>行政事业性收费收入</t>
    </r>
  </si>
  <si>
    <r>
      <rPr>
        <sz val="12"/>
        <rFont val="Times New Roman"/>
        <family val="1"/>
      </rPr>
      <t xml:space="preserve">        </t>
    </r>
    <r>
      <rPr>
        <sz val="11"/>
        <color theme="1"/>
        <rFont val="宋体"/>
        <family val="3"/>
        <charset val="134"/>
        <scheme val="minor"/>
      </rPr>
      <t>罚没收入</t>
    </r>
  </si>
  <si>
    <r>
      <rPr>
        <sz val="12"/>
        <rFont val="Times New Roman"/>
        <family val="1"/>
      </rPr>
      <t xml:space="preserve">        </t>
    </r>
    <r>
      <rPr>
        <sz val="11"/>
        <color theme="1"/>
        <rFont val="宋体"/>
        <family val="3"/>
        <charset val="134"/>
        <scheme val="minor"/>
      </rPr>
      <t>国有资本经营收入</t>
    </r>
  </si>
  <si>
    <r>
      <rPr>
        <sz val="12"/>
        <rFont val="Times New Roman"/>
        <family val="1"/>
      </rPr>
      <t xml:space="preserve">        </t>
    </r>
    <r>
      <rPr>
        <sz val="11"/>
        <color theme="1"/>
        <rFont val="宋体"/>
        <family val="3"/>
        <charset val="134"/>
        <scheme val="minor"/>
      </rPr>
      <t>国有资源（资产）有偿使用收入</t>
    </r>
  </si>
  <si>
    <t xml:space="preserve">    捐赠收入</t>
  </si>
  <si>
    <t xml:space="preserve">    政府住房基金收入</t>
  </si>
  <si>
    <r>
      <rPr>
        <sz val="12"/>
        <rFont val="Times New Roman"/>
        <family val="1"/>
      </rPr>
      <t xml:space="preserve">        </t>
    </r>
    <r>
      <rPr>
        <sz val="11"/>
        <color theme="1"/>
        <rFont val="宋体"/>
        <family val="3"/>
        <charset val="134"/>
        <scheme val="minor"/>
      </rPr>
      <t>其他收入</t>
    </r>
  </si>
  <si>
    <t>一般公共预算收入合计</t>
  </si>
  <si>
    <r>
      <rPr>
        <sz val="11"/>
        <color theme="1"/>
        <rFont val="宋体"/>
        <family val="3"/>
        <charset val="134"/>
        <scheme val="minor"/>
      </rPr>
      <t>本表预算科目按财政部发布的</t>
    </r>
    <r>
      <rPr>
        <sz val="12"/>
        <rFont val="Times New Roman"/>
        <family val="1"/>
      </rPr>
      <t>2019</t>
    </r>
    <r>
      <rPr>
        <sz val="11"/>
        <color theme="1"/>
        <rFont val="宋体"/>
        <family val="3"/>
        <charset val="134"/>
        <scheme val="minor"/>
      </rPr>
      <t>年预算科目列示。</t>
    </r>
  </si>
  <si>
    <t>泾河新城2019年一般公共预算支出预算表</t>
  </si>
  <si>
    <r>
      <rPr>
        <b/>
        <sz val="12"/>
        <rFont val="Times New Roman"/>
        <family val="1"/>
      </rPr>
      <t>2018</t>
    </r>
    <r>
      <rPr>
        <b/>
        <sz val="12"/>
        <rFont val="宋体"/>
        <family val="3"/>
        <charset val="134"/>
      </rPr>
      <t>年初安排数</t>
    </r>
  </si>
  <si>
    <t>与上年可比+－％</t>
  </si>
  <si>
    <t>一、一般公共服务</t>
  </si>
  <si>
    <t xml:space="preserve">    人大事务</t>
  </si>
  <si>
    <t xml:space="preserve">      行政运行</t>
  </si>
  <si>
    <t xml:space="preserve">      一般行政管理事务</t>
  </si>
  <si>
    <t xml:space="preserve">      机关服务</t>
  </si>
  <si>
    <t xml:space="preserve">      人大会议</t>
  </si>
  <si>
    <t xml:space="preserve">      人大立法</t>
  </si>
  <si>
    <t xml:space="preserve">      人大监督</t>
  </si>
  <si>
    <t xml:space="preserve">      人大代表履职能力提升</t>
  </si>
  <si>
    <t xml:space="preserve">      代表工作</t>
  </si>
  <si>
    <t xml:space="preserve">      人大信访工作</t>
  </si>
  <si>
    <t xml:space="preserve">      事业运行</t>
  </si>
  <si>
    <t xml:space="preserve">      其他人大事务支出</t>
  </si>
  <si>
    <t xml:space="preserve">    政协事务</t>
  </si>
  <si>
    <t xml:space="preserve">      政协会议</t>
  </si>
  <si>
    <t xml:space="preserve">      委员视察</t>
  </si>
  <si>
    <t xml:space="preserve">      参政议政</t>
  </si>
  <si>
    <t xml:space="preserve">      其他政协事务支出</t>
  </si>
  <si>
    <t xml:space="preserve">    政府办公厅(室)及相关机构事务</t>
  </si>
  <si>
    <t xml:space="preserve">      专项服务</t>
  </si>
  <si>
    <t xml:space="preserve">      专项业务活动</t>
  </si>
  <si>
    <t xml:space="preserve">      政务公开审批</t>
  </si>
  <si>
    <t xml:space="preserve">      信访事务</t>
  </si>
  <si>
    <t xml:space="preserve">      参事事务</t>
  </si>
  <si>
    <t xml:space="preserve">      其他政府办公厅（室）及相关机构事务支出</t>
  </si>
  <si>
    <t xml:space="preserve">    发展与改革事务</t>
  </si>
  <si>
    <t xml:space="preserve">      战略规划与实施</t>
  </si>
  <si>
    <t xml:space="preserve">      日常经济运行调节</t>
  </si>
  <si>
    <t xml:space="preserve">      社会事业发展规划</t>
  </si>
  <si>
    <t xml:space="preserve">      经济体制改革研究</t>
  </si>
  <si>
    <t xml:space="preserve">      物价管理</t>
  </si>
  <si>
    <t xml:space="preserve">      应对气象变化管理事务</t>
  </si>
  <si>
    <t xml:space="preserve">      其他发展与改革事务支出</t>
  </si>
  <si>
    <t xml:space="preserve">    统计信息事务</t>
  </si>
  <si>
    <t xml:space="preserve">      信息事务</t>
  </si>
  <si>
    <t xml:space="preserve">      专项统计业务</t>
  </si>
  <si>
    <t xml:space="preserve">      统计管理</t>
  </si>
  <si>
    <t xml:space="preserve">      专项普查活动</t>
  </si>
  <si>
    <t xml:space="preserve">      统计抽样调查</t>
  </si>
  <si>
    <t xml:space="preserve">      其他统计信息事务支出</t>
  </si>
  <si>
    <t xml:space="preserve">    财政事务</t>
  </si>
  <si>
    <t xml:space="preserve">      预算改革业务</t>
  </si>
  <si>
    <t xml:space="preserve">      财政国库业务</t>
  </si>
  <si>
    <t xml:space="preserve">      财政监察</t>
  </si>
  <si>
    <t xml:space="preserve">      信息化建设</t>
  </si>
  <si>
    <t xml:space="preserve">      财政委托业务支出</t>
  </si>
  <si>
    <t xml:space="preserve">      其他财政事务支出</t>
  </si>
  <si>
    <t xml:space="preserve">    税收事务</t>
  </si>
  <si>
    <t xml:space="preserve">      税务办案</t>
  </si>
  <si>
    <t xml:space="preserve">      税务登记证及发票管理</t>
  </si>
  <si>
    <t xml:space="preserve">      代扣代收代征税款手续费</t>
  </si>
  <si>
    <t xml:space="preserve">      税务宣传</t>
  </si>
  <si>
    <t xml:space="preserve">      协税护税</t>
  </si>
  <si>
    <t xml:space="preserve">      其他税收事务支出</t>
  </si>
  <si>
    <t xml:space="preserve">    审计事务</t>
  </si>
  <si>
    <t xml:space="preserve">      审计业务</t>
  </si>
  <si>
    <t xml:space="preserve">      审计管理</t>
  </si>
  <si>
    <t xml:space="preserve">      其他审计事务支出</t>
  </si>
  <si>
    <t xml:space="preserve">    海关事务</t>
  </si>
  <si>
    <t xml:space="preserve">      收费业务</t>
  </si>
  <si>
    <t xml:space="preserve">      缉私办案</t>
  </si>
  <si>
    <t xml:space="preserve">      口岸管理</t>
  </si>
  <si>
    <t xml:space="preserve">      海关关务</t>
  </si>
  <si>
    <t xml:space="preserve">      关税征管</t>
  </si>
  <si>
    <t xml:space="preserve">      海关监管</t>
  </si>
  <si>
    <t xml:space="preserve">      检验免疫</t>
  </si>
  <si>
    <t xml:space="preserve">      其他海关事务支出</t>
  </si>
  <si>
    <t xml:space="preserve">    人力资源事务</t>
  </si>
  <si>
    <t xml:space="preserve">      政府特殊津贴</t>
  </si>
  <si>
    <t xml:space="preserve">      资助留学回国人员</t>
  </si>
  <si>
    <t xml:space="preserve">      博士后日常经费</t>
  </si>
  <si>
    <t xml:space="preserve">      引进人才费用</t>
  </si>
  <si>
    <t xml:space="preserve">      其他人力资源事务支出</t>
  </si>
  <si>
    <t xml:space="preserve">    纪检监察事务</t>
  </si>
  <si>
    <t xml:space="preserve">      大案要案查处</t>
  </si>
  <si>
    <t xml:space="preserve">      派驻派出机构</t>
  </si>
  <si>
    <t xml:space="preserve">      中央巡视</t>
  </si>
  <si>
    <t xml:space="preserve">      其他纪检监察事务支出</t>
  </si>
  <si>
    <t xml:space="preserve">    商贸事务</t>
  </si>
  <si>
    <t xml:space="preserve">      对外贸易管理</t>
  </si>
  <si>
    <t xml:space="preserve">      国际经济合作</t>
  </si>
  <si>
    <t xml:space="preserve">      外资管理</t>
  </si>
  <si>
    <t xml:space="preserve">      国内贸易管理</t>
  </si>
  <si>
    <t xml:space="preserve">      招商引资</t>
  </si>
  <si>
    <t xml:space="preserve">      其他商贸事务支出</t>
  </si>
  <si>
    <t xml:space="preserve">    知识产权事务</t>
  </si>
  <si>
    <t xml:space="preserve">      专利审批</t>
  </si>
  <si>
    <t xml:space="preserve">      国家知识产权战略</t>
  </si>
  <si>
    <t xml:space="preserve">      专利试点和产业化推进</t>
  </si>
  <si>
    <t xml:space="preserve">      专利执法</t>
  </si>
  <si>
    <t xml:space="preserve">      国际组织专项活动</t>
  </si>
  <si>
    <t xml:space="preserve">      知识产权宏观管理</t>
  </si>
  <si>
    <t xml:space="preserve">      商标管理</t>
  </si>
  <si>
    <t xml:space="preserve">      原产地地理标志管理</t>
  </si>
  <si>
    <t xml:space="preserve">      其他知识产权事务支出</t>
  </si>
  <si>
    <t xml:space="preserve">    民族事务</t>
  </si>
  <si>
    <t xml:space="preserve">      民族工作专项</t>
  </si>
  <si>
    <t xml:space="preserve">      其他民族事务支出</t>
  </si>
  <si>
    <t xml:space="preserve">    港澳台事务</t>
  </si>
  <si>
    <t xml:space="preserve">      港澳事务</t>
  </si>
  <si>
    <t xml:space="preserve">      台湾事务</t>
  </si>
  <si>
    <t xml:space="preserve">      其他港澳台事务支出</t>
  </si>
  <si>
    <t xml:space="preserve">    档案事务</t>
  </si>
  <si>
    <t xml:space="preserve">      档案馆</t>
  </si>
  <si>
    <t xml:space="preserve">      其他档案事务支出</t>
  </si>
  <si>
    <t xml:space="preserve">    民主党派及工商联事务</t>
  </si>
  <si>
    <t xml:space="preserve">      其他民主党派及工商联事务支出</t>
  </si>
  <si>
    <t xml:space="preserve">    群众团体事务</t>
  </si>
  <si>
    <t xml:space="preserve">      工会服务</t>
  </si>
  <si>
    <t xml:space="preserve">      其他群众团体事务支出</t>
  </si>
  <si>
    <t xml:space="preserve">    党委办公厅（室）及相关机构事务</t>
  </si>
  <si>
    <t xml:space="preserve">      专项业务</t>
  </si>
  <si>
    <t xml:space="preserve">      其他党委办公厅（室）及相关机构事务支出</t>
  </si>
  <si>
    <t xml:space="preserve">    组织事务</t>
  </si>
  <si>
    <t xml:space="preserve">      公务员事务</t>
  </si>
  <si>
    <t xml:space="preserve">      其他组织事务支出</t>
  </si>
  <si>
    <t xml:space="preserve">    宣传事务</t>
  </si>
  <si>
    <t xml:space="preserve">      其他宣传事务支出</t>
  </si>
  <si>
    <t xml:space="preserve">    统战事务</t>
  </si>
  <si>
    <t xml:space="preserve">      宗教事务</t>
  </si>
  <si>
    <t xml:space="preserve">      华侨事务</t>
  </si>
  <si>
    <t xml:space="preserve">      其他统战事务支出</t>
  </si>
  <si>
    <t xml:space="preserve">    对外联络事务</t>
  </si>
  <si>
    <t xml:space="preserve">      其他对外联络事务支出</t>
  </si>
  <si>
    <t xml:space="preserve">    其他共产党事务支出</t>
  </si>
  <si>
    <t xml:space="preserve">      其他共产党事务支出</t>
  </si>
  <si>
    <t xml:space="preserve">    网信事务</t>
  </si>
  <si>
    <t xml:space="preserve">      其他网信事务支出</t>
  </si>
  <si>
    <t xml:space="preserve">    市场监督管理事务</t>
  </si>
  <si>
    <t xml:space="preserve">      市场监督管理专项</t>
  </si>
  <si>
    <t xml:space="preserve">      市场监督执法</t>
  </si>
  <si>
    <t xml:space="preserve">      消费者权益保护</t>
  </si>
  <si>
    <t xml:space="preserve">      价格监督检查</t>
  </si>
  <si>
    <t xml:space="preserve">      市场监督管理技术支持</t>
  </si>
  <si>
    <t xml:space="preserve">      认证认可监督管理</t>
  </si>
  <si>
    <t xml:space="preserve">      标准化管理</t>
  </si>
  <si>
    <t xml:space="preserve">      药品事务</t>
  </si>
  <si>
    <t xml:space="preserve">      医疗器械事务</t>
  </si>
  <si>
    <t xml:space="preserve">      化妆品事务</t>
  </si>
  <si>
    <t xml:space="preserve">      其他市场监督管理事务</t>
  </si>
  <si>
    <t xml:space="preserve">    其他一般公共服务支出</t>
  </si>
  <si>
    <t xml:space="preserve">      国家赔偿费用支出</t>
  </si>
  <si>
    <t xml:space="preserve">      其他一般公共服务支出</t>
  </si>
  <si>
    <t xml:space="preserve">    对外合作与交流</t>
  </si>
  <si>
    <t xml:space="preserve">    其他外交支出</t>
  </si>
  <si>
    <t xml:space="preserve">    国防动员</t>
  </si>
  <si>
    <t xml:space="preserve">      兵役征集</t>
  </si>
  <si>
    <t xml:space="preserve">      经济动员</t>
  </si>
  <si>
    <t xml:space="preserve">      人民防空</t>
  </si>
  <si>
    <t xml:space="preserve">      交通战备</t>
  </si>
  <si>
    <t xml:space="preserve">      国防教育</t>
  </si>
  <si>
    <t xml:space="preserve">      预备役部队</t>
  </si>
  <si>
    <t xml:space="preserve">      民兵</t>
  </si>
  <si>
    <t xml:space="preserve">      边海防</t>
  </si>
  <si>
    <t xml:space="preserve">      其他国防动员支出</t>
  </si>
  <si>
    <t xml:space="preserve">    其他国防支出</t>
  </si>
  <si>
    <r>
      <rPr>
        <sz val="11"/>
        <rFont val="宋体"/>
        <family val="3"/>
        <charset val="134"/>
      </rPr>
      <t xml:space="preserve">    武装警察</t>
    </r>
    <r>
      <rPr>
        <sz val="11"/>
        <color indexed="10"/>
        <rFont val="宋体"/>
        <family val="3"/>
        <charset val="134"/>
      </rPr>
      <t>部队</t>
    </r>
  </si>
  <si>
    <t xml:space="preserve">      武装警察部队</t>
  </si>
  <si>
    <t xml:space="preserve">      其他武装警察部队支出</t>
  </si>
  <si>
    <t xml:space="preserve">    公安</t>
  </si>
  <si>
    <t xml:space="preserve">      执法办案</t>
  </si>
  <si>
    <t xml:space="preserve">      特别业务</t>
  </si>
  <si>
    <t xml:space="preserve">      其他公安支出</t>
  </si>
  <si>
    <t xml:space="preserve">    国家安全</t>
  </si>
  <si>
    <t xml:space="preserve">      安全业务</t>
  </si>
  <si>
    <t xml:space="preserve">      其他国家安全支出</t>
  </si>
  <si>
    <t xml:space="preserve">    检察</t>
  </si>
  <si>
    <t xml:space="preserve">      “两房”建设</t>
  </si>
  <si>
    <t xml:space="preserve">      检查监督</t>
  </si>
  <si>
    <t xml:space="preserve">      其他检察支出</t>
  </si>
  <si>
    <t xml:space="preserve">    法院</t>
  </si>
  <si>
    <t xml:space="preserve">      案件审判</t>
  </si>
  <si>
    <t xml:space="preserve">      案件执行</t>
  </si>
  <si>
    <t xml:space="preserve">      “两庭”建设</t>
  </si>
  <si>
    <t xml:space="preserve">      其他法院支出</t>
  </si>
  <si>
    <t xml:space="preserve">    司法</t>
  </si>
  <si>
    <t xml:space="preserve">      基层司法业务</t>
  </si>
  <si>
    <t xml:space="preserve">      普法宣传</t>
  </si>
  <si>
    <t xml:space="preserve">      律师公证管理</t>
  </si>
  <si>
    <t xml:space="preserve">      法律援助</t>
  </si>
  <si>
    <t xml:space="preserve">      国家统一法律职业资格考试</t>
  </si>
  <si>
    <t xml:space="preserve">      仲裁</t>
  </si>
  <si>
    <t xml:space="preserve">      社区矫正</t>
  </si>
  <si>
    <t xml:space="preserve">      司法鉴定</t>
  </si>
  <si>
    <t xml:space="preserve">      法制建设</t>
  </si>
  <si>
    <t xml:space="preserve">      其他司法支出</t>
  </si>
  <si>
    <t xml:space="preserve">    监狱</t>
  </si>
  <si>
    <t xml:space="preserve">      犯人生活</t>
  </si>
  <si>
    <t xml:space="preserve">      犯人改造</t>
  </si>
  <si>
    <t xml:space="preserve">      狱政设施建设</t>
  </si>
  <si>
    <t xml:space="preserve">      其他监狱支出</t>
  </si>
  <si>
    <t xml:space="preserve">    强制隔离戒毒</t>
  </si>
  <si>
    <t xml:space="preserve">      强制隔离戒毒人员生活</t>
  </si>
  <si>
    <t xml:space="preserve">      强制隔离戒毒人员教育</t>
  </si>
  <si>
    <t xml:space="preserve">      所政设施建设</t>
  </si>
  <si>
    <t xml:space="preserve">      其他强制隔离戒毒支出</t>
  </si>
  <si>
    <t xml:space="preserve">    国家保密</t>
  </si>
  <si>
    <t xml:space="preserve">      保密技术</t>
  </si>
  <si>
    <t xml:space="preserve">      保密管理</t>
  </si>
  <si>
    <t xml:space="preserve">      其他国家保密支出</t>
  </si>
  <si>
    <t xml:space="preserve">    缉私警察</t>
  </si>
  <si>
    <t xml:space="preserve">      缉私业务</t>
  </si>
  <si>
    <t xml:space="preserve">      其他缉私警察支出</t>
  </si>
  <si>
    <t xml:space="preserve">    其他公共安全支出</t>
  </si>
  <si>
    <t xml:space="preserve">      其他公共安全支出</t>
  </si>
  <si>
    <t xml:space="preserve">    教育管理事务</t>
  </si>
  <si>
    <t xml:space="preserve">      其他教育管理事务支出</t>
  </si>
  <si>
    <t xml:space="preserve">    普通教育</t>
  </si>
  <si>
    <t xml:space="preserve">      学前教育</t>
  </si>
  <si>
    <t xml:space="preserve">      小学教育</t>
  </si>
  <si>
    <t xml:space="preserve">      初中教育</t>
  </si>
  <si>
    <t xml:space="preserve">      高中教育</t>
  </si>
  <si>
    <t xml:space="preserve">      高等教育</t>
  </si>
  <si>
    <t xml:space="preserve">      化解农村义务教育债务支出</t>
  </si>
  <si>
    <t xml:space="preserve">      化解普通高中债务支出</t>
  </si>
  <si>
    <t xml:space="preserve">      其他普通教育支出</t>
  </si>
  <si>
    <t xml:space="preserve">    职业教育</t>
  </si>
  <si>
    <t xml:space="preserve">      初等职业教育</t>
  </si>
  <si>
    <t xml:space="preserve">      中专教育</t>
  </si>
  <si>
    <t xml:space="preserve">      技校教育</t>
  </si>
  <si>
    <t xml:space="preserve">      职业高中教育</t>
  </si>
  <si>
    <t xml:space="preserve">      高等职业教育</t>
  </si>
  <si>
    <t xml:space="preserve">      其他职业教育支出</t>
  </si>
  <si>
    <t xml:space="preserve">    成人教育</t>
  </si>
  <si>
    <t xml:space="preserve">      成人初等教育</t>
  </si>
  <si>
    <t xml:space="preserve">      成人中等教育</t>
  </si>
  <si>
    <t xml:space="preserve">      成人高等教育</t>
  </si>
  <si>
    <t xml:space="preserve">      成人广播电视教育</t>
  </si>
  <si>
    <t xml:space="preserve">      其他成人教育支出</t>
  </si>
  <si>
    <t xml:space="preserve">    广播电视教育</t>
  </si>
  <si>
    <t xml:space="preserve">      广播电视学校</t>
  </si>
  <si>
    <t xml:space="preserve">      教育电视台</t>
  </si>
  <si>
    <t xml:space="preserve">      其他广播电视教育支出</t>
  </si>
  <si>
    <t xml:space="preserve">    留学教育</t>
  </si>
  <si>
    <t xml:space="preserve">      出国留学教育</t>
  </si>
  <si>
    <t xml:space="preserve">      来华留学教育</t>
  </si>
  <si>
    <t xml:space="preserve">      其他留学教育支出</t>
  </si>
  <si>
    <t xml:space="preserve">    特殊教育</t>
  </si>
  <si>
    <t xml:space="preserve">      特殊学校教育</t>
  </si>
  <si>
    <t xml:space="preserve">      工读学校教育</t>
  </si>
  <si>
    <t xml:space="preserve">      其他特殊教育支出</t>
  </si>
  <si>
    <t xml:space="preserve">    进修及培训</t>
  </si>
  <si>
    <t xml:space="preserve">      教师进修</t>
  </si>
  <si>
    <t xml:space="preserve">      干部教育</t>
  </si>
  <si>
    <t xml:space="preserve">      培训支出</t>
  </si>
  <si>
    <t xml:space="preserve">      退役士兵能力提升</t>
  </si>
  <si>
    <t xml:space="preserve">      其他进修及培训</t>
  </si>
  <si>
    <t xml:space="preserve">    教育费附加安排的支出</t>
  </si>
  <si>
    <t xml:space="preserve">      农村中小学校舍建设</t>
  </si>
  <si>
    <t xml:space="preserve">      农村中小学教学设施</t>
  </si>
  <si>
    <t xml:space="preserve">      城市中小学校舍建设</t>
  </si>
  <si>
    <t xml:space="preserve">      城市中小学教学设施</t>
  </si>
  <si>
    <t xml:space="preserve">      中等职业学校教学设施</t>
  </si>
  <si>
    <t xml:space="preserve">      其他教育费附加安排的支出</t>
  </si>
  <si>
    <t xml:space="preserve">    其他教育支出</t>
  </si>
  <si>
    <t xml:space="preserve">    科学技术管理事务</t>
  </si>
  <si>
    <t xml:space="preserve">      其他科学技术管理事务支出</t>
  </si>
  <si>
    <t xml:space="preserve">    基础研究</t>
  </si>
  <si>
    <t xml:space="preserve">      机构运行</t>
  </si>
  <si>
    <t xml:space="preserve">      重点基础研究规划</t>
  </si>
  <si>
    <t xml:space="preserve">      自然科学基金</t>
  </si>
  <si>
    <t xml:space="preserve">      重点实验室及相关设施</t>
  </si>
  <si>
    <t xml:space="preserve">      重大科学工程</t>
  </si>
  <si>
    <t xml:space="preserve">      专项基础科研</t>
  </si>
  <si>
    <t xml:space="preserve">      专项技术基础</t>
  </si>
  <si>
    <t xml:space="preserve">      其他基础研究支出</t>
  </si>
  <si>
    <t xml:space="preserve">    应用研究</t>
  </si>
  <si>
    <t xml:space="preserve">      社会公益研究</t>
  </si>
  <si>
    <t xml:space="preserve">      高技术研究</t>
  </si>
  <si>
    <t xml:space="preserve">      专项科研试制</t>
  </si>
  <si>
    <t xml:space="preserve">      其他应用研究支出</t>
  </si>
  <si>
    <t xml:space="preserve">    技术研究与开发</t>
  </si>
  <si>
    <t xml:space="preserve">      应用技术研究与开发</t>
  </si>
  <si>
    <t xml:space="preserve">      产业技术研究与开发</t>
  </si>
  <si>
    <t xml:space="preserve">      科技成果转化与扩散</t>
  </si>
  <si>
    <t xml:space="preserve">      其他技术研究与开发支出</t>
  </si>
  <si>
    <t xml:space="preserve">    科技条件与服务</t>
  </si>
  <si>
    <t xml:space="preserve">      技术创新服务体系</t>
  </si>
  <si>
    <t xml:space="preserve">      科技条件专项</t>
  </si>
  <si>
    <t xml:space="preserve">      其他科技条件与服务支出</t>
  </si>
  <si>
    <t xml:space="preserve">    社会科学</t>
  </si>
  <si>
    <t xml:space="preserve">      社会科学研究机构</t>
  </si>
  <si>
    <t xml:space="preserve">      社会科学研究</t>
  </si>
  <si>
    <t xml:space="preserve">      社科基金支出</t>
  </si>
  <si>
    <t xml:space="preserve">      其他社会科学支出</t>
  </si>
  <si>
    <t xml:space="preserve">    科学技术普及</t>
  </si>
  <si>
    <t xml:space="preserve">      科普活动</t>
  </si>
  <si>
    <t xml:space="preserve">      青少年科技活动</t>
  </si>
  <si>
    <t xml:space="preserve">      学术交流活动</t>
  </si>
  <si>
    <t xml:space="preserve">      科技馆站</t>
  </si>
  <si>
    <t xml:space="preserve">      其他科学技术普及支出</t>
  </si>
  <si>
    <t xml:space="preserve">    科技交流与合作</t>
  </si>
  <si>
    <t xml:space="preserve">      国际交流与合作</t>
  </si>
  <si>
    <t xml:space="preserve">      重大科技合作项目</t>
  </si>
  <si>
    <t xml:space="preserve">      其他科技交流与合作支出</t>
  </si>
  <si>
    <t xml:space="preserve">    科技重大项目</t>
  </si>
  <si>
    <t xml:space="preserve">      科技重大专项</t>
  </si>
  <si>
    <t xml:space="preserve">      重点研发计划</t>
  </si>
  <si>
    <t xml:space="preserve">    其他科学技术支出</t>
  </si>
  <si>
    <t xml:space="preserve">      科技奖励</t>
  </si>
  <si>
    <t xml:space="preserve">      核应急</t>
  </si>
  <si>
    <t xml:space="preserve">      转制科研机构</t>
  </si>
  <si>
    <t xml:space="preserve">      其他科学技术支出</t>
  </si>
  <si>
    <t>七、文化旅游体育与传媒支出</t>
  </si>
  <si>
    <r>
      <rPr>
        <sz val="11"/>
        <rFont val="宋体"/>
        <family val="3"/>
        <charset val="134"/>
      </rPr>
      <t xml:space="preserve">    文化</t>
    </r>
    <r>
      <rPr>
        <sz val="11"/>
        <color indexed="10"/>
        <rFont val="宋体"/>
        <family val="3"/>
        <charset val="134"/>
      </rPr>
      <t>和旅游</t>
    </r>
  </si>
  <si>
    <t xml:space="preserve">      图书馆</t>
  </si>
  <si>
    <t xml:space="preserve">      文化展示及纪念机构</t>
  </si>
  <si>
    <t xml:space="preserve">      艺术表演场所</t>
  </si>
  <si>
    <t xml:space="preserve">      艺术表演团体</t>
  </si>
  <si>
    <t xml:space="preserve">      文化活动</t>
  </si>
  <si>
    <t xml:space="preserve">      群众文化</t>
  </si>
  <si>
    <r>
      <rPr>
        <sz val="11"/>
        <rFont val="宋体"/>
        <family val="3"/>
        <charset val="134"/>
      </rPr>
      <t xml:space="preserve">      文化</t>
    </r>
    <r>
      <rPr>
        <sz val="11"/>
        <color indexed="10"/>
        <rFont val="宋体"/>
        <family val="3"/>
        <charset val="134"/>
      </rPr>
      <t>和旅游</t>
    </r>
    <r>
      <rPr>
        <sz val="11"/>
        <rFont val="宋体"/>
        <family val="3"/>
        <charset val="134"/>
      </rPr>
      <t>交流与合作</t>
    </r>
  </si>
  <si>
    <t xml:space="preserve">      文化创作与保护</t>
  </si>
  <si>
    <r>
      <rPr>
        <sz val="11"/>
        <rFont val="宋体"/>
        <family val="3"/>
        <charset val="134"/>
      </rPr>
      <t xml:space="preserve">      文化</t>
    </r>
    <r>
      <rPr>
        <sz val="11"/>
        <color indexed="10"/>
        <rFont val="宋体"/>
        <family val="3"/>
        <charset val="134"/>
      </rPr>
      <t>和旅游</t>
    </r>
    <r>
      <rPr>
        <sz val="11"/>
        <rFont val="宋体"/>
        <family val="3"/>
        <charset val="134"/>
      </rPr>
      <t>市场管理</t>
    </r>
  </si>
  <si>
    <t xml:space="preserve">      旅游宣传</t>
  </si>
  <si>
    <r>
      <rPr>
        <sz val="11"/>
        <rFont val="宋体"/>
        <family val="3"/>
        <charset val="134"/>
      </rPr>
      <t xml:space="preserve">      </t>
    </r>
    <r>
      <rPr>
        <sz val="11"/>
        <color indexed="10"/>
        <rFont val="宋体"/>
        <family val="3"/>
        <charset val="134"/>
      </rPr>
      <t>旅游行业业务管理</t>
    </r>
  </si>
  <si>
    <r>
      <rPr>
        <sz val="11"/>
        <rFont val="宋体"/>
        <family val="3"/>
        <charset val="134"/>
      </rPr>
      <t xml:space="preserve">      其他文化</t>
    </r>
    <r>
      <rPr>
        <sz val="11"/>
        <color indexed="10"/>
        <rFont val="宋体"/>
        <family val="3"/>
        <charset val="134"/>
      </rPr>
      <t>和旅游</t>
    </r>
    <r>
      <rPr>
        <sz val="11"/>
        <rFont val="宋体"/>
        <family val="3"/>
        <charset val="134"/>
      </rPr>
      <t>支出</t>
    </r>
  </si>
  <si>
    <t xml:space="preserve">    文物</t>
  </si>
  <si>
    <t xml:space="preserve">      文物保护</t>
  </si>
  <si>
    <t xml:space="preserve">      博物馆</t>
  </si>
  <si>
    <t xml:space="preserve">      历史名城与古迹</t>
  </si>
  <si>
    <t xml:space="preserve">      其他文物支出</t>
  </si>
  <si>
    <t xml:space="preserve">    体育</t>
  </si>
  <si>
    <t xml:space="preserve">      运动项目管理</t>
  </si>
  <si>
    <t xml:space="preserve">      体育竞赛</t>
  </si>
  <si>
    <t xml:space="preserve">      体育训练</t>
  </si>
  <si>
    <t xml:space="preserve">      体育场馆</t>
  </si>
  <si>
    <t xml:space="preserve">      群众体育</t>
  </si>
  <si>
    <t xml:space="preserve">      体育交流与合作</t>
  </si>
  <si>
    <t xml:space="preserve">      其他体育支出</t>
  </si>
  <si>
    <r>
      <rPr>
        <sz val="11"/>
        <rFont val="宋体"/>
        <family val="3"/>
        <charset val="134"/>
      </rPr>
      <t xml:space="preserve">    新闻出版</t>
    </r>
    <r>
      <rPr>
        <sz val="11"/>
        <color indexed="10"/>
        <rFont val="宋体"/>
        <family val="3"/>
        <charset val="134"/>
      </rPr>
      <t>电影</t>
    </r>
  </si>
  <si>
    <t xml:space="preserve">      一般行政管理实务</t>
  </si>
  <si>
    <t xml:space="preserve">      新闻通讯</t>
  </si>
  <si>
    <t xml:space="preserve">      出版发行</t>
  </si>
  <si>
    <t xml:space="preserve">      版权管理</t>
  </si>
  <si>
    <t xml:space="preserve">      电影</t>
  </si>
  <si>
    <t xml:space="preserve">      其他新闻出版电影支出</t>
  </si>
  <si>
    <t xml:space="preserve">    广播电视</t>
  </si>
  <si>
    <t xml:space="preserve">      广播</t>
  </si>
  <si>
    <t xml:space="preserve">      电视</t>
  </si>
  <si>
    <t xml:space="preserve">      其他广播电视支出</t>
  </si>
  <si>
    <t xml:space="preserve">    其他文化体育与传媒支出</t>
  </si>
  <si>
    <t xml:space="preserve">      宣传文化发展专项支出</t>
  </si>
  <si>
    <t xml:space="preserve">      文化产业发展专项支出</t>
  </si>
  <si>
    <t xml:space="preserve">      其他文化体育与传媒支出</t>
  </si>
  <si>
    <t xml:space="preserve">    人力资源和社会保障管理事务</t>
  </si>
  <si>
    <t xml:space="preserve">      综合业务管理</t>
  </si>
  <si>
    <t xml:space="preserve">      劳动保障监察</t>
  </si>
  <si>
    <t xml:space="preserve">      就业管理事务</t>
  </si>
  <si>
    <t xml:space="preserve">      社会保险业务管理事务</t>
  </si>
  <si>
    <t xml:space="preserve">      社会保险经办机构</t>
  </si>
  <si>
    <t xml:space="preserve">      劳动关系和维权</t>
  </si>
  <si>
    <t xml:space="preserve">      公共就业服务和职业技能鉴定机构</t>
  </si>
  <si>
    <t xml:space="preserve">      劳动人事争议调解仲裁</t>
  </si>
  <si>
    <t xml:space="preserve">      其他人力资源和社会保障管理事务支出</t>
  </si>
  <si>
    <t xml:space="preserve">    民政管理事务</t>
  </si>
  <si>
    <t xml:space="preserve">      民间组织管理</t>
  </si>
  <si>
    <t xml:space="preserve">      行政区划和地名管理</t>
  </si>
  <si>
    <t xml:space="preserve">      基层政权和社区建设</t>
  </si>
  <si>
    <t xml:space="preserve">      其他民政管理事务支出</t>
  </si>
  <si>
    <t xml:space="preserve">    补充全国社会保障基金</t>
  </si>
  <si>
    <t xml:space="preserve">      用一般公共预算补充基金</t>
  </si>
  <si>
    <t xml:space="preserve">    行政事业单位离退休</t>
  </si>
  <si>
    <t xml:space="preserve">      归口管理的行政单位离退休</t>
  </si>
  <si>
    <t xml:space="preserve">      事业单位离退休</t>
  </si>
  <si>
    <t xml:space="preserve">      离退休人员管理机构</t>
  </si>
  <si>
    <t xml:space="preserve">      未归口管理的行政单位离退休</t>
  </si>
  <si>
    <t xml:space="preserve">      机关事业单位基本养老保险缴费支出</t>
  </si>
  <si>
    <t xml:space="preserve">      机关事业单位职业年金缴费支出</t>
  </si>
  <si>
    <t xml:space="preserve">      对机关事业单位基本养老保险基金的补助</t>
  </si>
  <si>
    <t xml:space="preserve">      其他行政事业单位离退休支出</t>
  </si>
  <si>
    <t xml:space="preserve">    企业改革补助</t>
  </si>
  <si>
    <t xml:space="preserve">      企业关闭破产补助</t>
  </si>
  <si>
    <t xml:space="preserve">      厂办大集体改革补助</t>
  </si>
  <si>
    <t xml:space="preserve">      其他企业改革发展补助</t>
  </si>
  <si>
    <t xml:space="preserve">    就业补助</t>
  </si>
  <si>
    <t xml:space="preserve">      就业创业服务补贴</t>
  </si>
  <si>
    <t xml:space="preserve">      职业培训补贴</t>
  </si>
  <si>
    <t xml:space="preserve">      社会保险补贴</t>
  </si>
  <si>
    <t xml:space="preserve">      公益性岗位补贴</t>
  </si>
  <si>
    <t xml:space="preserve">      职业技能鉴定补贴</t>
  </si>
  <si>
    <t xml:space="preserve">      就业见习补贴</t>
  </si>
  <si>
    <t xml:space="preserve">      高技能人才培养补助</t>
  </si>
  <si>
    <t xml:space="preserve">      求职创业补贴</t>
  </si>
  <si>
    <t xml:space="preserve">      其他就业补助支出</t>
  </si>
  <si>
    <t xml:space="preserve">    抚恤</t>
  </si>
  <si>
    <t xml:space="preserve">      死亡抚恤</t>
  </si>
  <si>
    <t xml:space="preserve">      伤残抚恤</t>
  </si>
  <si>
    <t xml:space="preserve">      在乡复员、退伍军人生活补助</t>
  </si>
  <si>
    <t xml:space="preserve">      优抚事业单位支出</t>
  </si>
  <si>
    <t xml:space="preserve">      义务兵优待</t>
  </si>
  <si>
    <t xml:space="preserve">      农村籍退役士兵老年生活补助</t>
  </si>
  <si>
    <t xml:space="preserve">      其他优抚支出</t>
  </si>
  <si>
    <t xml:space="preserve">    退役安置</t>
  </si>
  <si>
    <t xml:space="preserve">      退役士兵安置</t>
  </si>
  <si>
    <t xml:space="preserve">      军队移交政府的离退休人员安置</t>
  </si>
  <si>
    <t xml:space="preserve">      军队移交政府离退休干部管理机构</t>
  </si>
  <si>
    <t xml:space="preserve">      退役士兵管理教育</t>
  </si>
  <si>
    <t xml:space="preserve">      军队转业干部安置</t>
  </si>
  <si>
    <t xml:space="preserve">      其他退役安置支出</t>
  </si>
  <si>
    <t xml:space="preserve">    社会福利</t>
  </si>
  <si>
    <t xml:space="preserve">      儿童福利</t>
  </si>
  <si>
    <t xml:space="preserve">      老年福利</t>
  </si>
  <si>
    <t xml:space="preserve">      假肢矫形</t>
  </si>
  <si>
    <t xml:space="preserve">      殡葬</t>
  </si>
  <si>
    <t xml:space="preserve">      社会福利事业单位</t>
  </si>
  <si>
    <t xml:space="preserve">      其他社会福利支出</t>
  </si>
  <si>
    <t xml:space="preserve">    残疾人事业</t>
  </si>
  <si>
    <t xml:space="preserve">      残疾人康复</t>
  </si>
  <si>
    <t xml:space="preserve">      残疾人就业和扶贫</t>
  </si>
  <si>
    <t xml:space="preserve">      残疾人体育</t>
  </si>
  <si>
    <t xml:space="preserve">      残疾人生活和护理补贴</t>
  </si>
  <si>
    <t xml:space="preserve">      其他残疾人事业支出</t>
  </si>
  <si>
    <t xml:space="preserve">    红十字事业</t>
  </si>
  <si>
    <t xml:space="preserve">      其他红十字事业支出</t>
  </si>
  <si>
    <t xml:space="preserve">    最低生活保障</t>
  </si>
  <si>
    <t xml:space="preserve">      城市最低生活保障金支出</t>
  </si>
  <si>
    <t xml:space="preserve">      农村最低生活保障金支出</t>
  </si>
  <si>
    <t xml:space="preserve">    临时救助</t>
  </si>
  <si>
    <t xml:space="preserve">      临时救助支出</t>
  </si>
  <si>
    <t xml:space="preserve">      流浪乞讨人员救助支出</t>
  </si>
  <si>
    <t xml:space="preserve">    特困人员救助供养</t>
  </si>
  <si>
    <t xml:space="preserve">      城市特困人员救助供养支出</t>
  </si>
  <si>
    <t xml:space="preserve">      农村特困人员救助供养支出</t>
  </si>
  <si>
    <t xml:space="preserve">    补充道路交通事故社会救助基金</t>
  </si>
  <si>
    <r>
      <rPr>
        <sz val="11"/>
        <rFont val="宋体"/>
        <family val="3"/>
        <charset val="134"/>
      </rPr>
      <t xml:space="preserve">      交强险</t>
    </r>
    <r>
      <rPr>
        <sz val="11"/>
        <color indexed="10"/>
        <rFont val="宋体"/>
        <family val="3"/>
        <charset val="134"/>
      </rPr>
      <t>增值</t>
    </r>
    <r>
      <rPr>
        <sz val="11"/>
        <rFont val="宋体"/>
        <family val="3"/>
        <charset val="134"/>
      </rPr>
      <t>税补助基金支出</t>
    </r>
  </si>
  <si>
    <t xml:space="preserve">      交强险罚款收入补助基金支出</t>
  </si>
  <si>
    <t xml:space="preserve">    其他生活救助</t>
  </si>
  <si>
    <t xml:space="preserve">      其他城市生活救助</t>
  </si>
  <si>
    <t xml:space="preserve">      其他农村生活救助</t>
  </si>
  <si>
    <t xml:space="preserve">    财政对基本养老保险基金的补助</t>
  </si>
  <si>
    <t xml:space="preserve">      财政对企业职工基本养老保险基金的补助</t>
  </si>
  <si>
    <t xml:space="preserve">      财政对城乡居民基本养老保险基金的补助</t>
  </si>
  <si>
    <t xml:space="preserve">      财政对其他基本养老保险基金的补助</t>
  </si>
  <si>
    <t xml:space="preserve">    财政对其他社会保险基金的补助</t>
  </si>
  <si>
    <t xml:space="preserve">      财政对失业保险基金的补助</t>
  </si>
  <si>
    <t xml:space="preserve">      财政对工伤保险基金的补助</t>
  </si>
  <si>
    <t xml:space="preserve">      财政对生育保险基金的补助</t>
  </si>
  <si>
    <t xml:space="preserve">      其他财政对社会保险基金的补助</t>
  </si>
  <si>
    <t xml:space="preserve">    退役军人管理事务</t>
  </si>
  <si>
    <t xml:space="preserve">      拥军优属</t>
  </si>
  <si>
    <t xml:space="preserve">      部队供应</t>
  </si>
  <si>
    <t xml:space="preserve">      其他退役军人事务管理支出</t>
  </si>
  <si>
    <t xml:space="preserve">    其他社会保障和就业支出</t>
  </si>
  <si>
    <t>九、卫生健康支出</t>
  </si>
  <si>
    <t xml:space="preserve">    卫生健康管理事务</t>
  </si>
  <si>
    <t xml:space="preserve">      其他卫生健康管理事务支出</t>
  </si>
  <si>
    <t xml:space="preserve">    公立医院</t>
  </si>
  <si>
    <t xml:space="preserve">      综合医院</t>
  </si>
  <si>
    <t xml:space="preserve">      中医（民族）医院</t>
  </si>
  <si>
    <t xml:space="preserve">      传染病医院</t>
  </si>
  <si>
    <t xml:space="preserve">      职业病防治医院</t>
  </si>
  <si>
    <t xml:space="preserve">      精神病医院</t>
  </si>
  <si>
    <t xml:space="preserve">      妇产医院</t>
  </si>
  <si>
    <t xml:space="preserve">      儿童医院</t>
  </si>
  <si>
    <t xml:space="preserve">      其他专科医院</t>
  </si>
  <si>
    <t xml:space="preserve">      福利医院</t>
  </si>
  <si>
    <t xml:space="preserve">      行业医院</t>
  </si>
  <si>
    <t xml:space="preserve">      处理医疗欠费</t>
  </si>
  <si>
    <t xml:space="preserve">      其他公立医院支出</t>
  </si>
  <si>
    <t xml:space="preserve">    基层医疗卫生机构</t>
  </si>
  <si>
    <t xml:space="preserve">      城市社区卫生机构</t>
  </si>
  <si>
    <t xml:space="preserve">      乡镇卫生院</t>
  </si>
  <si>
    <t xml:space="preserve">      其他基层医疗卫生机构支出</t>
  </si>
  <si>
    <t xml:space="preserve">    公共卫生</t>
  </si>
  <si>
    <t xml:space="preserve">      疾病预防控制机构</t>
  </si>
  <si>
    <t xml:space="preserve">      卫生监督机构</t>
  </si>
  <si>
    <t xml:space="preserve">      妇幼保健机构</t>
  </si>
  <si>
    <t xml:space="preserve">      精神卫生机构</t>
  </si>
  <si>
    <t xml:space="preserve">      应急救治机构</t>
  </si>
  <si>
    <t xml:space="preserve">      采供血机构</t>
  </si>
  <si>
    <t xml:space="preserve">      其他专业公共卫生机构</t>
  </si>
  <si>
    <t xml:space="preserve">      基本公共卫生服务</t>
  </si>
  <si>
    <t xml:space="preserve">      重大公共卫生专项</t>
  </si>
  <si>
    <t xml:space="preserve">      突发公共卫生事件应急处理</t>
  </si>
  <si>
    <t xml:space="preserve">      其他公共卫生支出</t>
  </si>
  <si>
    <t xml:space="preserve">    中医药</t>
  </si>
  <si>
    <t xml:space="preserve">      中医（民族医）药专项</t>
  </si>
  <si>
    <t xml:space="preserve">      其他中医药支出</t>
  </si>
  <si>
    <t xml:space="preserve">    计划生育事务</t>
  </si>
  <si>
    <t xml:space="preserve">      计划生育机构</t>
  </si>
  <si>
    <t xml:space="preserve">      计划生育服务</t>
  </si>
  <si>
    <t xml:space="preserve">      其他计划生育事务支出</t>
  </si>
  <si>
    <t xml:space="preserve">    行政事业单位医疗</t>
  </si>
  <si>
    <t xml:space="preserve">      行政单位医疗</t>
  </si>
  <si>
    <t xml:space="preserve">      事业单位医疗</t>
  </si>
  <si>
    <t xml:space="preserve">      公务员医疗补助</t>
  </si>
  <si>
    <t xml:space="preserve">      其他行政事业单位医疗支出</t>
  </si>
  <si>
    <t xml:space="preserve">    财政对基本医疗保险基金的补助</t>
  </si>
  <si>
    <t xml:space="preserve">      财政对职工基本医疗保险基金的补助</t>
  </si>
  <si>
    <t xml:space="preserve">      财政对城乡居民基本医疗保险基金的补助</t>
  </si>
  <si>
    <t xml:space="preserve">      财政对其他基本医疗保险基金的补助</t>
  </si>
  <si>
    <t xml:space="preserve">    医疗救助</t>
  </si>
  <si>
    <t xml:space="preserve">      城乡医疗救助</t>
  </si>
  <si>
    <t xml:space="preserve">      疾病应急救助</t>
  </si>
  <si>
    <t xml:space="preserve">      其他医疗救助支出</t>
  </si>
  <si>
    <t xml:space="preserve">    优抚对象医疗</t>
  </si>
  <si>
    <t xml:space="preserve">      优抚对象医疗补助</t>
  </si>
  <si>
    <t xml:space="preserve">      其他优抚对象医疗支出</t>
  </si>
  <si>
    <t xml:space="preserve">    医疗保障管理事务</t>
  </si>
  <si>
    <t xml:space="preserve">      医疗保障政策管理</t>
  </si>
  <si>
    <t xml:space="preserve">      医疗保障经办事务</t>
  </si>
  <si>
    <t xml:space="preserve">      其他医疗保障管理事务支出</t>
  </si>
  <si>
    <t xml:space="preserve">    老龄卫生健康服务</t>
  </si>
  <si>
    <t xml:space="preserve">      老龄卫生健康服务</t>
  </si>
  <si>
    <t xml:space="preserve">    其他卫生健康支出</t>
  </si>
  <si>
    <t xml:space="preserve">      其他卫生健康支出</t>
  </si>
  <si>
    <t xml:space="preserve">    环境保护管理事务</t>
  </si>
  <si>
    <t xml:space="preserve">      生态环境保护宣传</t>
  </si>
  <si>
    <t xml:space="preserve">      环境保护法规、规划及标准</t>
  </si>
  <si>
    <t xml:space="preserve">      生态环境国际合作及履约</t>
  </si>
  <si>
    <t xml:space="preserve">      生态环境保护行政许可</t>
  </si>
  <si>
    <t xml:space="preserve">      其他环境保护管理事务支出</t>
  </si>
  <si>
    <t xml:space="preserve">    环境监测与监察</t>
  </si>
  <si>
    <t xml:space="preserve">      建设项目环评审查与监督</t>
  </si>
  <si>
    <t xml:space="preserve">      核与辐射安全监督</t>
  </si>
  <si>
    <t xml:space="preserve">      其他环境监测与监察支出</t>
  </si>
  <si>
    <t xml:space="preserve">    污染防治</t>
  </si>
  <si>
    <t xml:space="preserve">      大气</t>
  </si>
  <si>
    <t xml:space="preserve">      水体</t>
  </si>
  <si>
    <t xml:space="preserve">      噪声</t>
  </si>
  <si>
    <t xml:space="preserve">      固体废弃物与化学品</t>
  </si>
  <si>
    <t xml:space="preserve">      放射源和放射性废物监管</t>
  </si>
  <si>
    <t xml:space="preserve">      辐射</t>
  </si>
  <si>
    <t xml:space="preserve">      其他污染防治支出</t>
  </si>
  <si>
    <t xml:space="preserve">    自然生态保护</t>
  </si>
  <si>
    <t xml:space="preserve">      生态保护</t>
  </si>
  <si>
    <t xml:space="preserve">      农村环境保护</t>
  </si>
  <si>
    <t xml:space="preserve">      自然保护区</t>
  </si>
  <si>
    <t xml:space="preserve">      生物及物种资源保护</t>
  </si>
  <si>
    <t xml:space="preserve">      其他自然生态保护支出</t>
  </si>
  <si>
    <t xml:space="preserve">    天然林保护</t>
  </si>
  <si>
    <t xml:space="preserve">      森林管护</t>
  </si>
  <si>
    <t xml:space="preserve">      社会保险补助</t>
  </si>
  <si>
    <t xml:space="preserve">      政策性社会性支出补助</t>
  </si>
  <si>
    <t xml:space="preserve">      天然林保护工程建设</t>
  </si>
  <si>
    <t xml:space="preserve">      停伐补助</t>
  </si>
  <si>
    <t xml:space="preserve">      其他天然林保护支出</t>
  </si>
  <si>
    <t xml:space="preserve">    退耕还林</t>
  </si>
  <si>
    <t xml:space="preserve">      退耕现金</t>
  </si>
  <si>
    <t xml:space="preserve">      退耕还林粮食折现补贴</t>
  </si>
  <si>
    <t xml:space="preserve">      退耕还林粮食费用补贴</t>
  </si>
  <si>
    <t xml:space="preserve">      退耕还林工程建设</t>
  </si>
  <si>
    <t xml:space="preserve">      其他退耕还林支出</t>
  </si>
  <si>
    <t xml:space="preserve">    风沙荒漠治理</t>
  </si>
  <si>
    <t xml:space="preserve">      京津风沙源治理工程建设</t>
  </si>
  <si>
    <t xml:space="preserve">      其他风沙荒漠治理支出</t>
  </si>
  <si>
    <t xml:space="preserve">    退牧还草</t>
  </si>
  <si>
    <t xml:space="preserve">      退牧还草工程建设</t>
  </si>
  <si>
    <t xml:space="preserve">      其他退牧还草支出</t>
  </si>
  <si>
    <t xml:space="preserve">    已垦草原退耕还草</t>
  </si>
  <si>
    <t xml:space="preserve">    能源节约利用</t>
  </si>
  <si>
    <t xml:space="preserve">    污染减排</t>
  </si>
  <si>
    <t xml:space="preserve">      生态环境监测与信息</t>
  </si>
  <si>
    <t xml:space="preserve">      生态环境执法监察</t>
  </si>
  <si>
    <t xml:space="preserve">      减排专项支出</t>
  </si>
  <si>
    <t xml:space="preserve">      清洁生产专项支出</t>
  </si>
  <si>
    <t xml:space="preserve">      其他污染减排支出</t>
  </si>
  <si>
    <t xml:space="preserve">    可再生能源</t>
  </si>
  <si>
    <t xml:space="preserve">    循环经济</t>
  </si>
  <si>
    <t xml:space="preserve">    能源管理事务</t>
  </si>
  <si>
    <t xml:space="preserve">      能源预测预警</t>
  </si>
  <si>
    <t xml:space="preserve">      能源战略规划与实施</t>
  </si>
  <si>
    <t xml:space="preserve">      能源科技装备</t>
  </si>
  <si>
    <t xml:space="preserve">      能源行业管理</t>
  </si>
  <si>
    <t xml:space="preserve">      能源管理</t>
  </si>
  <si>
    <t xml:space="preserve">      石油储备发展管理</t>
  </si>
  <si>
    <t xml:space="preserve">      能源调查</t>
  </si>
  <si>
    <t xml:space="preserve">      农村电网建设</t>
  </si>
  <si>
    <t xml:space="preserve">      其他能源管理事务支出</t>
  </si>
  <si>
    <t xml:space="preserve">    其他节能环保支出</t>
  </si>
  <si>
    <t xml:space="preserve">      城乡社区管理事务</t>
  </si>
  <si>
    <t xml:space="preserve">        行政运行</t>
  </si>
  <si>
    <t xml:space="preserve">        一般行政管理事务</t>
  </si>
  <si>
    <t xml:space="preserve">        机关服务</t>
  </si>
  <si>
    <t xml:space="preserve">        城管执法</t>
  </si>
  <si>
    <t xml:space="preserve">        工程建设国家标准规范编制与监管</t>
  </si>
  <si>
    <t xml:space="preserve">        工程建设管理</t>
  </si>
  <si>
    <t xml:space="preserve">        市政公用行业市场监管</t>
  </si>
  <si>
    <t xml:space="preserve">        住宅建设与房地产市场监管</t>
  </si>
  <si>
    <t xml:space="preserve">        执业资格注册、资质审查</t>
  </si>
  <si>
    <t xml:space="preserve">        其他城乡社区管理事务支出</t>
  </si>
  <si>
    <t xml:space="preserve">      城乡社区规划与管理</t>
  </si>
  <si>
    <t xml:space="preserve">      城乡社区公共设施</t>
  </si>
  <si>
    <t xml:space="preserve">        小城镇基础设施建设</t>
  </si>
  <si>
    <t xml:space="preserve">        其他城乡社区公共设施支出</t>
  </si>
  <si>
    <t xml:space="preserve">      城乡社区环境卫生</t>
  </si>
  <si>
    <t xml:space="preserve">      建设市场管理与监督</t>
  </si>
  <si>
    <t xml:space="preserve">      其他城乡社区支出</t>
  </si>
  <si>
    <t xml:space="preserve">      农业</t>
  </si>
  <si>
    <t xml:space="preserve">        事业运行</t>
  </si>
  <si>
    <t xml:space="preserve">        农垦运行</t>
  </si>
  <si>
    <t xml:space="preserve">        科技转化与推广服务</t>
  </si>
  <si>
    <t xml:space="preserve">        病虫害控制</t>
  </si>
  <si>
    <t xml:space="preserve">        农产品质量安全</t>
  </si>
  <si>
    <t xml:space="preserve">        执法监管</t>
  </si>
  <si>
    <t xml:space="preserve">        统计监测与信息服务</t>
  </si>
  <si>
    <t xml:space="preserve">        农业行业业务管理</t>
  </si>
  <si>
    <t xml:space="preserve">        对外交流与合作</t>
  </si>
  <si>
    <t xml:space="preserve">        防灾救灾</t>
  </si>
  <si>
    <t xml:space="preserve">        稳定农民收入补贴</t>
  </si>
  <si>
    <t xml:space="preserve">        农业结构调整补贴</t>
  </si>
  <si>
    <t xml:space="preserve">        农业生产支持补贴</t>
  </si>
  <si>
    <t xml:space="preserve">        农业组织化与产业化经营</t>
  </si>
  <si>
    <t xml:space="preserve">        农产品加工与促销</t>
  </si>
  <si>
    <t xml:space="preserve">        农村公益事业</t>
  </si>
  <si>
    <t xml:space="preserve">        农业资源保护修复与利用</t>
  </si>
  <si>
    <t xml:space="preserve">        农村道路建设</t>
  </si>
  <si>
    <t xml:space="preserve">        成品油价格改革对渔业的补贴</t>
  </si>
  <si>
    <t xml:space="preserve">        对高校毕业生到基层任职补助</t>
  </si>
  <si>
    <t xml:space="preserve">        其他农业支出</t>
  </si>
  <si>
    <t xml:space="preserve">      林业和草原</t>
  </si>
  <si>
    <t xml:space="preserve">        事业机构</t>
  </si>
  <si>
    <t xml:space="preserve">        森林培育</t>
  </si>
  <si>
    <t xml:space="preserve">        技术推广与转化</t>
  </si>
  <si>
    <t xml:space="preserve">        森林资源管理</t>
  </si>
  <si>
    <t xml:space="preserve">        森林生态效益补偿</t>
  </si>
  <si>
    <t xml:space="preserve">        自然保护区等管理</t>
  </si>
  <si>
    <t xml:space="preserve">        动植物保护</t>
  </si>
  <si>
    <t xml:space="preserve">        湿地保护</t>
  </si>
  <si>
    <t xml:space="preserve">        执法与监督</t>
  </si>
  <si>
    <t xml:space="preserve">        防沙治沙</t>
  </si>
  <si>
    <t xml:space="preserve">        对外合作与交流</t>
  </si>
  <si>
    <t xml:space="preserve">        产业化管理</t>
  </si>
  <si>
    <t xml:space="preserve">        信息管理</t>
  </si>
  <si>
    <t xml:space="preserve">        林区公共支出</t>
  </si>
  <si>
    <t xml:space="preserve">        贷款贴息</t>
  </si>
  <si>
    <t xml:space="preserve">        成品油价格改革对林业的补贴</t>
  </si>
  <si>
    <t xml:space="preserve">        防灾减灾</t>
  </si>
  <si>
    <t xml:space="preserve">        国家公园</t>
  </si>
  <si>
    <t xml:space="preserve">        草原管理</t>
  </si>
  <si>
    <t xml:space="preserve">        行业业务管理</t>
  </si>
  <si>
    <t xml:space="preserve">        其他林业支出</t>
  </si>
  <si>
    <t xml:space="preserve">      水利</t>
  </si>
  <si>
    <t xml:space="preserve">        水利行业业务管理</t>
  </si>
  <si>
    <t xml:space="preserve">        水利工程建设</t>
  </si>
  <si>
    <t xml:space="preserve">        水利工程运行与维护</t>
  </si>
  <si>
    <t xml:space="preserve">        长江黄河等流域管理</t>
  </si>
  <si>
    <t xml:space="preserve">        水利前期工作</t>
  </si>
  <si>
    <t xml:space="preserve">        水利执法监督</t>
  </si>
  <si>
    <t xml:space="preserve">        水土保持</t>
  </si>
  <si>
    <t xml:space="preserve">        水资源节约管理与保护</t>
  </si>
  <si>
    <t xml:space="preserve">        水质监测</t>
  </si>
  <si>
    <t xml:space="preserve">        水文测报</t>
  </si>
  <si>
    <t xml:space="preserve">        防汛</t>
  </si>
  <si>
    <t xml:space="preserve">        抗旱</t>
  </si>
  <si>
    <t xml:space="preserve">        农田水利</t>
  </si>
  <si>
    <t xml:space="preserve">        水利技术推广</t>
  </si>
  <si>
    <t xml:space="preserve">        国际河流治理与管理</t>
  </si>
  <si>
    <t xml:space="preserve">        江河湖库水系综合整治</t>
  </si>
  <si>
    <t xml:space="preserve">        大中型水库移民后期扶持专项支出</t>
  </si>
  <si>
    <t xml:space="preserve">        水利安全监督</t>
  </si>
  <si>
    <t xml:space="preserve">        水利建设移民支出</t>
  </si>
  <si>
    <t xml:space="preserve">        农村人畜饮水</t>
  </si>
  <si>
    <t xml:space="preserve">        其他水利支出</t>
  </si>
  <si>
    <t xml:space="preserve">      南水北调</t>
  </si>
  <si>
    <t xml:space="preserve">        南水北调工程建设</t>
  </si>
  <si>
    <t xml:space="preserve">        政策研究与信息管理</t>
  </si>
  <si>
    <t xml:space="preserve">        工程稽查</t>
  </si>
  <si>
    <t xml:space="preserve">        前期工作</t>
  </si>
  <si>
    <t xml:space="preserve">        南水北调技术推广</t>
  </si>
  <si>
    <t xml:space="preserve">        环境、移民及水资源管理与保护</t>
  </si>
  <si>
    <t xml:space="preserve">        其他南水北调支出</t>
  </si>
  <si>
    <t xml:space="preserve">      扶贫</t>
  </si>
  <si>
    <t xml:space="preserve">        农村基础设施建设</t>
  </si>
  <si>
    <t xml:space="preserve">        生产发展</t>
  </si>
  <si>
    <t xml:space="preserve">        社会发展</t>
  </si>
  <si>
    <t xml:space="preserve">        扶贫贷款奖补和贴息</t>
  </si>
  <si>
    <t xml:space="preserve">       “三西”农业建设专项补助</t>
  </si>
  <si>
    <t xml:space="preserve">        扶贫事业机构</t>
  </si>
  <si>
    <t xml:space="preserve">        其他扶贫支出</t>
  </si>
  <si>
    <t xml:space="preserve">      农业综合开发</t>
  </si>
  <si>
    <t xml:space="preserve">        机构运行</t>
  </si>
  <si>
    <t xml:space="preserve">        土地治理</t>
  </si>
  <si>
    <t xml:space="preserve">        产业化发展</t>
  </si>
  <si>
    <t xml:space="preserve">        创新示范</t>
  </si>
  <si>
    <t xml:space="preserve">        其他农业综合开发支出</t>
  </si>
  <si>
    <t xml:space="preserve">      农村综合改革</t>
  </si>
  <si>
    <t xml:space="preserve">        对村级一事一议的补助</t>
  </si>
  <si>
    <t xml:space="preserve">        国有农场办社会职能改革补助</t>
  </si>
  <si>
    <t xml:space="preserve">        对村民委员会和村党支部的补助</t>
  </si>
  <si>
    <t xml:space="preserve">        对村集体经济组织的补助</t>
  </si>
  <si>
    <t xml:space="preserve">        农村综合改革示范试点补助</t>
  </si>
  <si>
    <t xml:space="preserve">        其他农村综合改革支出</t>
  </si>
  <si>
    <t xml:space="preserve">      普惠金融发展支出</t>
  </si>
  <si>
    <t xml:space="preserve">        支持农村金融机构</t>
  </si>
  <si>
    <t xml:space="preserve">        涉农贷款增量奖励</t>
  </si>
  <si>
    <t xml:space="preserve">        农业保险保费补贴</t>
  </si>
  <si>
    <t xml:space="preserve">        创业担保贷款贴息</t>
  </si>
  <si>
    <t xml:space="preserve">        补充创业担保贷款基金</t>
  </si>
  <si>
    <t xml:space="preserve">        其他普惠金融发展支出</t>
  </si>
  <si>
    <t xml:space="preserve">      目标价格补贴</t>
  </si>
  <si>
    <t xml:space="preserve">        棉花目标价格补贴</t>
  </si>
  <si>
    <t xml:space="preserve">        其他目标价格补贴</t>
  </si>
  <si>
    <t xml:space="preserve">      其他农林水支出</t>
  </si>
  <si>
    <t xml:space="preserve">        化解其他公益性乡村债务支出</t>
  </si>
  <si>
    <t xml:space="preserve">        其他农林水支出</t>
  </si>
  <si>
    <t xml:space="preserve">      公路水路运输</t>
  </si>
  <si>
    <t xml:space="preserve">        公路建设</t>
  </si>
  <si>
    <t xml:space="preserve">        公路养护</t>
  </si>
  <si>
    <t xml:space="preserve">        交通运输信息化建设</t>
  </si>
  <si>
    <t xml:space="preserve">        公路和运输安全</t>
  </si>
  <si>
    <t xml:space="preserve">        公路还贷专项</t>
  </si>
  <si>
    <t xml:space="preserve">        公路运输管理</t>
  </si>
  <si>
    <t xml:space="preserve">        公路和运输技术标准化建设</t>
  </si>
  <si>
    <t xml:space="preserve">        港口设施</t>
  </si>
  <si>
    <t xml:space="preserve">        航道维护</t>
  </si>
  <si>
    <t xml:space="preserve">        船舶检验</t>
  </si>
  <si>
    <t xml:space="preserve">        救助打捞</t>
  </si>
  <si>
    <t xml:space="preserve">        内河运输</t>
  </si>
  <si>
    <t xml:space="preserve">        远洋运输</t>
  </si>
  <si>
    <t xml:space="preserve">        海事管理</t>
  </si>
  <si>
    <t xml:space="preserve">        航标事业发展支出</t>
  </si>
  <si>
    <t xml:space="preserve">        水路运输管理支出</t>
  </si>
  <si>
    <t xml:space="preserve">        口岸建设</t>
  </si>
  <si>
    <t xml:space="preserve">        取消政府还贷二级公路收费专项支出</t>
  </si>
  <si>
    <t xml:space="preserve">        其他公路水路运输支出</t>
  </si>
  <si>
    <t xml:space="preserve">      铁路运输</t>
  </si>
  <si>
    <t xml:space="preserve">        铁路路网建设</t>
  </si>
  <si>
    <t xml:space="preserve">        铁路还贷专项</t>
  </si>
  <si>
    <t xml:space="preserve">        铁路安全</t>
  </si>
  <si>
    <t xml:space="preserve">        铁路专项运输</t>
  </si>
  <si>
    <t xml:space="preserve">        行业监管</t>
  </si>
  <si>
    <t xml:space="preserve">        其他铁路运输支出</t>
  </si>
  <si>
    <t xml:space="preserve">      民用航空运输</t>
  </si>
  <si>
    <t xml:space="preserve">        机场建设</t>
  </si>
  <si>
    <t xml:space="preserve">        空管系统建设</t>
  </si>
  <si>
    <t xml:space="preserve">        民航还贷专项支出</t>
  </si>
  <si>
    <t xml:space="preserve">        民用航空安全</t>
  </si>
  <si>
    <t xml:space="preserve">        民航专项运输</t>
  </si>
  <si>
    <t xml:space="preserve">        其他民用航空运输支出</t>
  </si>
  <si>
    <t xml:space="preserve">      成品油价格改革对交通运输的补贴</t>
  </si>
  <si>
    <t xml:space="preserve">        对城市公交的补贴</t>
  </si>
  <si>
    <t xml:space="preserve">        对农村道路客运的补贴</t>
  </si>
  <si>
    <t xml:space="preserve">        对出租车的补贴</t>
  </si>
  <si>
    <t xml:space="preserve">        成品油价格改革补贴其他支出</t>
  </si>
  <si>
    <t xml:space="preserve">      邮政业支出</t>
  </si>
  <si>
    <t xml:space="preserve">        邮政普遍服务与特殊服务</t>
  </si>
  <si>
    <t xml:space="preserve">        其他邮政业支出</t>
  </si>
  <si>
    <t xml:space="preserve">      车辆购置税支出</t>
  </si>
  <si>
    <t xml:space="preserve">        车辆购置税用于公路等基础设施建设支出</t>
  </si>
  <si>
    <t xml:space="preserve">        车辆购置税用于农村公路建设支出</t>
  </si>
  <si>
    <t xml:space="preserve">        车辆购置税用于老旧汽车报废更新补贴</t>
  </si>
  <si>
    <t xml:space="preserve">        车辆购置税其他支出</t>
  </si>
  <si>
    <t xml:space="preserve">      其他交通运输支出</t>
  </si>
  <si>
    <t xml:space="preserve">        公共交通运营补助</t>
  </si>
  <si>
    <t xml:space="preserve">        其他交通运输支出</t>
  </si>
  <si>
    <t xml:space="preserve">      资源勘探开发</t>
  </si>
  <si>
    <t xml:space="preserve">        煤炭勘探开采和洗选</t>
  </si>
  <si>
    <t xml:space="preserve">        石油和天然气勘探开采</t>
  </si>
  <si>
    <t xml:space="preserve">        黑色金属矿勘探和采选</t>
  </si>
  <si>
    <t xml:space="preserve">        有色金属矿勘探和采选</t>
  </si>
  <si>
    <t xml:space="preserve">        非金属矿勘探和采选</t>
  </si>
  <si>
    <t xml:space="preserve">        其他资源勘探业支出</t>
  </si>
  <si>
    <t xml:space="preserve">      制造业</t>
  </si>
  <si>
    <t xml:space="preserve">        纺织业</t>
  </si>
  <si>
    <t xml:space="preserve">        医药制造业</t>
  </si>
  <si>
    <t xml:space="preserve">        非金属矿物制品业</t>
  </si>
  <si>
    <t xml:space="preserve">        通信设备、计算机及其他电子设备制造业</t>
  </si>
  <si>
    <t xml:space="preserve">        交通运输设备制造业</t>
  </si>
  <si>
    <t xml:space="preserve">        电气机械及器材制造业</t>
  </si>
  <si>
    <t xml:space="preserve">        工艺品及其他制造业</t>
  </si>
  <si>
    <t xml:space="preserve">        石油加工、炼焦及核燃料加工业</t>
  </si>
  <si>
    <t xml:space="preserve">        化学原料及化学制品制造业</t>
  </si>
  <si>
    <t xml:space="preserve">        黑色金属冶炼及压延加工业</t>
  </si>
  <si>
    <t xml:space="preserve">        有色金属冶炼及压延加工业</t>
  </si>
  <si>
    <t xml:space="preserve">        其他制造业支出</t>
  </si>
  <si>
    <t xml:space="preserve">      建筑业</t>
  </si>
  <si>
    <t xml:space="preserve">        其他建筑业支出</t>
  </si>
  <si>
    <t xml:space="preserve">      工业和信息产业监管</t>
  </si>
  <si>
    <t xml:space="preserve">        战备应急</t>
  </si>
  <si>
    <t xml:space="preserve">        信息安全建设</t>
  </si>
  <si>
    <t xml:space="preserve">        专用通信</t>
  </si>
  <si>
    <t xml:space="preserve">        无线电监管</t>
  </si>
  <si>
    <t xml:space="preserve">        工业和信息产业战略研究与标准制定</t>
  </si>
  <si>
    <t xml:space="preserve">        工业和信息产业支持</t>
  </si>
  <si>
    <t xml:space="preserve">        电子专项工程</t>
  </si>
  <si>
    <t xml:space="preserve">        技术基础研究</t>
  </si>
  <si>
    <t xml:space="preserve">        其他工业和信息产业监管支出</t>
  </si>
  <si>
    <t xml:space="preserve">      国有资产监管</t>
  </si>
  <si>
    <t xml:space="preserve">        国有企业监事会专项</t>
  </si>
  <si>
    <t xml:space="preserve">        中央企业专项管理</t>
  </si>
  <si>
    <t xml:space="preserve">        其他国有资产监管支出</t>
  </si>
  <si>
    <t xml:space="preserve">      支持中小企业发展和管理支出</t>
  </si>
  <si>
    <t xml:space="preserve">        科技型中小企业技术创新基金</t>
  </si>
  <si>
    <t xml:space="preserve">        中小企业发展专项</t>
  </si>
  <si>
    <t xml:space="preserve">        其他支持中小企业发展和管理支出</t>
  </si>
  <si>
    <t xml:space="preserve">      其他资源勘探信息等支出</t>
  </si>
  <si>
    <t xml:space="preserve">        黄金事务</t>
  </si>
  <si>
    <t xml:space="preserve">        技术改造支出</t>
  </si>
  <si>
    <t xml:space="preserve">        中药材扶持资金支出</t>
  </si>
  <si>
    <t xml:space="preserve">        重点产业振兴和技术改造项目贷款贴息</t>
  </si>
  <si>
    <t xml:space="preserve">        其他资源勘探信息等支出</t>
  </si>
  <si>
    <t xml:space="preserve">      商业流通事务</t>
  </si>
  <si>
    <t xml:space="preserve">        食品流通安全补贴</t>
  </si>
  <si>
    <t xml:space="preserve">        市场监测及信息管理</t>
  </si>
  <si>
    <t xml:space="preserve">        民贸企业补贴</t>
  </si>
  <si>
    <t xml:space="preserve">        民贸民品贷款贴息</t>
  </si>
  <si>
    <t xml:space="preserve">        其他商业流通事务支出</t>
  </si>
  <si>
    <t xml:space="preserve">      涉外发展服务支出</t>
  </si>
  <si>
    <t xml:space="preserve">        外商投资环境建设补助资金</t>
  </si>
  <si>
    <t xml:space="preserve">        其他涉外发展服务支出</t>
  </si>
  <si>
    <t xml:space="preserve">      其他商业服务业等支出</t>
  </si>
  <si>
    <t xml:space="preserve">        服务业基础设施建设</t>
  </si>
  <si>
    <t xml:space="preserve">        其他商业服务业等支出</t>
  </si>
  <si>
    <t xml:space="preserve">      金融部门行政支出</t>
  </si>
  <si>
    <t xml:space="preserve">        安全防卫</t>
  </si>
  <si>
    <t xml:space="preserve">        金融部门其他行政支出</t>
  </si>
  <si>
    <t xml:space="preserve">      金融发展支出</t>
  </si>
  <si>
    <t xml:space="preserve">        政策性银行亏损补贴</t>
  </si>
  <si>
    <t xml:space="preserve">        利息费用补贴支出</t>
  </si>
  <si>
    <t xml:space="preserve">        补充资本金</t>
  </si>
  <si>
    <t xml:space="preserve">        风险基金补助</t>
  </si>
  <si>
    <t xml:space="preserve">        其他金融发展支出</t>
  </si>
  <si>
    <t xml:space="preserve">      其他金融支出</t>
  </si>
  <si>
    <t xml:space="preserve">      一般公共服务</t>
  </si>
  <si>
    <t xml:space="preserve">      教育</t>
  </si>
  <si>
    <t xml:space="preserve">      文化体育与传媒</t>
  </si>
  <si>
    <t xml:space="preserve">      医疗卫生</t>
  </si>
  <si>
    <t xml:space="preserve">      节能环保</t>
  </si>
  <si>
    <t xml:space="preserve">      交通运输</t>
  </si>
  <si>
    <t xml:space="preserve">      住房保障</t>
  </si>
  <si>
    <t xml:space="preserve">      其他支出</t>
  </si>
  <si>
    <t>十八、自然资源海洋气象等支出</t>
  </si>
  <si>
    <t xml:space="preserve">      自然资源事务</t>
  </si>
  <si>
    <t xml:space="preserve">        自然资源规划及管理</t>
  </si>
  <si>
    <t xml:space="preserve">        土地资源调查</t>
  </si>
  <si>
    <t xml:space="preserve">        土地资源利用与保护</t>
  </si>
  <si>
    <t xml:space="preserve">        自然资源社会公益服务</t>
  </si>
  <si>
    <t xml:space="preserve">        自然资源行业业务管理</t>
  </si>
  <si>
    <t xml:space="preserve">        自然资源调查</t>
  </si>
  <si>
    <t xml:space="preserve">        国土整治</t>
  </si>
  <si>
    <t xml:space="preserve">        土地资源储备支出</t>
  </si>
  <si>
    <t xml:space="preserve">        地质矿产资源与环境调查</t>
  </si>
  <si>
    <t xml:space="preserve">        地质矿产资源利用与保护</t>
  </si>
  <si>
    <t xml:space="preserve">        地质转产项目财政贴息</t>
  </si>
  <si>
    <t xml:space="preserve">        国外风险勘查</t>
  </si>
  <si>
    <t xml:space="preserve">        地质勘查基金（周转金）支出</t>
  </si>
  <si>
    <t xml:space="preserve">        其他自然资源事务支出</t>
  </si>
  <si>
    <t xml:space="preserve">      海洋管理事务</t>
  </si>
  <si>
    <t xml:space="preserve">        海域使用管理</t>
  </si>
  <si>
    <t xml:space="preserve">        海洋环境保护与监测</t>
  </si>
  <si>
    <t xml:space="preserve">        海洋调查评价</t>
  </si>
  <si>
    <t xml:space="preserve">        海洋权益维护</t>
  </si>
  <si>
    <t xml:space="preserve">        海洋执法监察</t>
  </si>
  <si>
    <t xml:space="preserve">        海洋防灾减灾</t>
  </si>
  <si>
    <t xml:space="preserve">        海洋卫星</t>
  </si>
  <si>
    <t xml:space="preserve">        极地考察</t>
  </si>
  <si>
    <t xml:space="preserve">        海洋矿产资源勘探研究</t>
  </si>
  <si>
    <t xml:space="preserve">        海港航标维护</t>
  </si>
  <si>
    <t xml:space="preserve">        海水淡化</t>
  </si>
  <si>
    <t xml:space="preserve">        无居民海岛使用金支出</t>
  </si>
  <si>
    <t xml:space="preserve">        海岛和海域保护</t>
  </si>
  <si>
    <t xml:space="preserve">        其他海洋管理事务支出</t>
  </si>
  <si>
    <t xml:space="preserve">      测绘事务</t>
  </si>
  <si>
    <t xml:space="preserve">        基础测绘</t>
  </si>
  <si>
    <t xml:space="preserve">        航空摄影</t>
  </si>
  <si>
    <t xml:space="preserve">        测绘工程建设</t>
  </si>
  <si>
    <t xml:space="preserve">        其他测绘事务支出</t>
  </si>
  <si>
    <t xml:space="preserve">      气象事务</t>
  </si>
  <si>
    <t xml:space="preserve">        气象事业机构</t>
  </si>
  <si>
    <t xml:space="preserve">        气象探测</t>
  </si>
  <si>
    <t xml:space="preserve">        气象信息传输及管理</t>
  </si>
  <si>
    <t xml:space="preserve">        气象预报预测</t>
  </si>
  <si>
    <t xml:space="preserve">        气象服务</t>
  </si>
  <si>
    <t xml:space="preserve">        气象装备保障维护</t>
  </si>
  <si>
    <t xml:space="preserve">        气象基础设施建设与维修</t>
  </si>
  <si>
    <t xml:space="preserve">        气象卫星</t>
  </si>
  <si>
    <t xml:space="preserve">        气象法规与标准</t>
  </si>
  <si>
    <t xml:space="preserve">        气象资金审计稽查</t>
  </si>
  <si>
    <t xml:space="preserve">        其他气象事务支出</t>
  </si>
  <si>
    <t xml:space="preserve">      其他自然资源海洋气象等支出</t>
  </si>
  <si>
    <t xml:space="preserve">      保障性安居工程支出</t>
  </si>
  <si>
    <t xml:space="preserve">        廉租住房</t>
  </si>
  <si>
    <t xml:space="preserve">        沉陷区治理</t>
  </si>
  <si>
    <t xml:space="preserve">        棚户区改造</t>
  </si>
  <si>
    <t xml:space="preserve">        少数民族地区游牧民定居工程</t>
  </si>
  <si>
    <t xml:space="preserve">        农村危房改造</t>
  </si>
  <si>
    <t xml:space="preserve">        公共租赁住房</t>
  </si>
  <si>
    <t xml:space="preserve">        保障性住房租金补贴</t>
  </si>
  <si>
    <t xml:space="preserve">        其他保障性安居工程支出</t>
  </si>
  <si>
    <t xml:space="preserve">      住房改革支出</t>
  </si>
  <si>
    <t xml:space="preserve">        住房公积金</t>
  </si>
  <si>
    <t xml:space="preserve">        提租补贴</t>
  </si>
  <si>
    <t xml:space="preserve">        购房补贴</t>
  </si>
  <si>
    <t xml:space="preserve">      城乡社区住宅</t>
  </si>
  <si>
    <t xml:space="preserve">        公有住房建设和维修改造支出</t>
  </si>
  <si>
    <t xml:space="preserve">        住房公积金管理</t>
  </si>
  <si>
    <t xml:space="preserve">        其他城乡社区住宅支出</t>
  </si>
  <si>
    <t xml:space="preserve">      粮油事务</t>
  </si>
  <si>
    <t xml:space="preserve">        粮食财务与审计支出</t>
  </si>
  <si>
    <t xml:space="preserve">        粮食信息统计</t>
  </si>
  <si>
    <t xml:space="preserve">        粮食专项业务活动</t>
  </si>
  <si>
    <t xml:space="preserve">        国家粮油差价补贴</t>
  </si>
  <si>
    <t xml:space="preserve">        粮食财务挂账利息补贴</t>
  </si>
  <si>
    <t xml:space="preserve">        粮食财务挂账消化款</t>
  </si>
  <si>
    <t xml:space="preserve">        处理陈化粮补贴</t>
  </si>
  <si>
    <t xml:space="preserve">        粮食风险基金</t>
  </si>
  <si>
    <t xml:space="preserve">        粮油市场调控专项资金</t>
  </si>
  <si>
    <t xml:space="preserve">        其他粮油事务支出</t>
  </si>
  <si>
    <t xml:space="preserve">      物资事务</t>
  </si>
  <si>
    <t xml:space="preserve">        铁路专用线</t>
  </si>
  <si>
    <t xml:space="preserve">        护库武警和民兵支出</t>
  </si>
  <si>
    <t xml:space="preserve">        物资保管与保养</t>
  </si>
  <si>
    <t xml:space="preserve">        专项贷款利息</t>
  </si>
  <si>
    <t xml:space="preserve">        物资转移</t>
  </si>
  <si>
    <t xml:space="preserve">        物资轮换</t>
  </si>
  <si>
    <t xml:space="preserve">        仓库建设</t>
  </si>
  <si>
    <t xml:space="preserve">        仓库安防</t>
  </si>
  <si>
    <t xml:space="preserve">        其他物资事务支出</t>
  </si>
  <si>
    <t xml:space="preserve">      能源储备</t>
  </si>
  <si>
    <t xml:space="preserve">        石油储备</t>
  </si>
  <si>
    <t xml:space="preserve">        天然铀能源储备</t>
  </si>
  <si>
    <t xml:space="preserve">        煤炭储备</t>
  </si>
  <si>
    <t xml:space="preserve">        其他能源储备支出</t>
  </si>
  <si>
    <t xml:space="preserve">      粮油储备</t>
  </si>
  <si>
    <t xml:space="preserve">        储备粮油补贴</t>
  </si>
  <si>
    <t xml:space="preserve">        储备粮油差价补贴</t>
  </si>
  <si>
    <t xml:space="preserve">        储备粮（油）库建设</t>
  </si>
  <si>
    <t xml:space="preserve">        最低收购价政策支出</t>
  </si>
  <si>
    <t xml:space="preserve">        其他粮油储备支出</t>
  </si>
  <si>
    <t xml:space="preserve">      重要商品储备</t>
  </si>
  <si>
    <t xml:space="preserve">        棉花储备</t>
  </si>
  <si>
    <t xml:space="preserve">        食糖储备</t>
  </si>
  <si>
    <t xml:space="preserve">        肉类储备</t>
  </si>
  <si>
    <t xml:space="preserve">        化肥储备</t>
  </si>
  <si>
    <t xml:space="preserve">        农药储备</t>
  </si>
  <si>
    <t xml:space="preserve">        边销茶储备</t>
  </si>
  <si>
    <t xml:space="preserve">        羊毛储备</t>
  </si>
  <si>
    <t xml:space="preserve">        医药储备</t>
  </si>
  <si>
    <t xml:space="preserve">        食盐储备</t>
  </si>
  <si>
    <t xml:space="preserve">        战略物资储备</t>
  </si>
  <si>
    <t xml:space="preserve">        其他重要商品储备支出</t>
  </si>
  <si>
    <t>二十一、灾害防治及应急管理支出</t>
  </si>
  <si>
    <t xml:space="preserve">     应急管理事务</t>
  </si>
  <si>
    <t xml:space="preserve">       行政运行</t>
  </si>
  <si>
    <t xml:space="preserve">       一般行政管理事务</t>
  </si>
  <si>
    <t xml:space="preserve">       机关服务</t>
  </si>
  <si>
    <t xml:space="preserve">       灾害风险防治</t>
  </si>
  <si>
    <t xml:space="preserve">       国务院安委会专项</t>
  </si>
  <si>
    <t xml:space="preserve">       安全监管</t>
  </si>
  <si>
    <t xml:space="preserve">       安全生产基础</t>
  </si>
  <si>
    <t xml:space="preserve">       应急救援</t>
  </si>
  <si>
    <t xml:space="preserve">       应急管理</t>
  </si>
  <si>
    <t xml:space="preserve">       事业运行</t>
  </si>
  <si>
    <t xml:space="preserve">       其他应急管理支出</t>
  </si>
  <si>
    <t xml:space="preserve">     消防事务</t>
  </si>
  <si>
    <t xml:space="preserve">       一般行政管理实务</t>
  </si>
  <si>
    <t xml:space="preserve">       消防应急救援</t>
  </si>
  <si>
    <t xml:space="preserve">       其他消防事务支出</t>
  </si>
  <si>
    <t xml:space="preserve">     森林消防事务</t>
  </si>
  <si>
    <t xml:space="preserve">       森林消防应急救援</t>
  </si>
  <si>
    <t xml:space="preserve">       其他森林消防事务支出</t>
  </si>
  <si>
    <t xml:space="preserve">     煤矿安全</t>
  </si>
  <si>
    <t xml:space="preserve">       煤矿安全监察事务</t>
  </si>
  <si>
    <t xml:space="preserve">       煤矿应急救援事务</t>
  </si>
  <si>
    <t xml:space="preserve">       其他煤矿安全支出</t>
  </si>
  <si>
    <t xml:space="preserve">     地震事务</t>
  </si>
  <si>
    <t xml:space="preserve">       地震监测</t>
  </si>
  <si>
    <t xml:space="preserve">       地震预测预报</t>
  </si>
  <si>
    <t xml:space="preserve">       地震灾害预防</t>
  </si>
  <si>
    <t xml:space="preserve">       地震应急救援</t>
  </si>
  <si>
    <t xml:space="preserve">       地震环境探察</t>
  </si>
  <si>
    <t xml:space="preserve">       防震减灾信息管理</t>
  </si>
  <si>
    <t xml:space="preserve">       防震减灾基础管理</t>
  </si>
  <si>
    <t xml:space="preserve">       地震事业机构</t>
  </si>
  <si>
    <t xml:space="preserve">       其他地震事务支出</t>
  </si>
  <si>
    <t xml:space="preserve">     自然灾害防治</t>
  </si>
  <si>
    <t xml:space="preserve">       地质灾害防治</t>
  </si>
  <si>
    <t xml:space="preserve">       森林草原防灾减灾</t>
  </si>
  <si>
    <t xml:space="preserve">       其他自然灾害防治支出</t>
  </si>
  <si>
    <t xml:space="preserve">     自然灾害救灾及恢复重建支出</t>
  </si>
  <si>
    <t xml:space="preserve">       中央自然灾害生活补助</t>
  </si>
  <si>
    <t xml:space="preserve">       地方自然灾害生活补助</t>
  </si>
  <si>
    <t xml:space="preserve">       自然灾害救灾补助</t>
  </si>
  <si>
    <t xml:space="preserve">       自然灾害灾后重建补助</t>
  </si>
  <si>
    <t xml:space="preserve">       其他自然灾害生活救助支出</t>
  </si>
  <si>
    <t xml:space="preserve">     其他灾害防治及应急管理支出</t>
  </si>
  <si>
    <t>二十二、预备费</t>
  </si>
  <si>
    <t>二十三、债务还本支出</t>
  </si>
  <si>
    <t xml:space="preserve">      地方政府一般债务还本支出</t>
  </si>
  <si>
    <t xml:space="preserve">        地方政府一般债券还本支出</t>
  </si>
  <si>
    <t xml:space="preserve">        地方政府向外国政府借款还本支出</t>
  </si>
  <si>
    <t xml:space="preserve">        地方政府向国际组织借款还本支出</t>
  </si>
  <si>
    <t xml:space="preserve">        地方政府其他一般债务还本支出</t>
  </si>
  <si>
    <t>二十四、债务付息支出</t>
  </si>
  <si>
    <t xml:space="preserve">      地方政府一般债务付息支出</t>
  </si>
  <si>
    <t xml:space="preserve">        地方政府一般债券付息支出</t>
  </si>
  <si>
    <t xml:space="preserve">        地方政府向外国政府借款付息支出</t>
  </si>
  <si>
    <t xml:space="preserve">        地方政府向国际组织借款付息支出</t>
  </si>
  <si>
    <t xml:space="preserve">        地方政府其他一般债务付息支出</t>
  </si>
  <si>
    <t>二十五、债务发行费用支出</t>
  </si>
  <si>
    <t xml:space="preserve">      地方政府一般债务发行费用支出</t>
  </si>
  <si>
    <t>二十六、其他支出</t>
  </si>
  <si>
    <t xml:space="preserve">        年初预留</t>
  </si>
  <si>
    <t xml:space="preserve">        其他支出</t>
  </si>
  <si>
    <t>支出合计</t>
  </si>
  <si>
    <t>泾河新城2019年一般公共财政预算收支平衡表</t>
  </si>
  <si>
    <t>收        入</t>
  </si>
  <si>
    <t>支        出</t>
  </si>
  <si>
    <t>项   目</t>
  </si>
  <si>
    <t>一般公共预算支出合计</t>
  </si>
  <si>
    <t>转移性收入</t>
  </si>
  <si>
    <t>转移性支出</t>
  </si>
  <si>
    <t xml:space="preserve">  上级补助收入</t>
  </si>
  <si>
    <t xml:space="preserve">  上解上级支出</t>
  </si>
  <si>
    <t xml:space="preserve">    返还性收入</t>
  </si>
  <si>
    <t xml:space="preserve">    体制上解支出</t>
  </si>
  <si>
    <t xml:space="preserve">    一般性转移支付收入</t>
  </si>
  <si>
    <t xml:space="preserve">    出口退税专项上解支出</t>
  </si>
  <si>
    <t xml:space="preserve">    专项转移支付收入</t>
  </si>
  <si>
    <t xml:space="preserve">    专项上解支出</t>
  </si>
  <si>
    <t xml:space="preserve">  下级上解收入</t>
  </si>
  <si>
    <t xml:space="preserve">  补助下级支出</t>
  </si>
  <si>
    <t xml:space="preserve">    体制上解收入</t>
  </si>
  <si>
    <t xml:space="preserve">    返还性支出</t>
  </si>
  <si>
    <t xml:space="preserve">    出口退税专项上解收入</t>
  </si>
  <si>
    <t xml:space="preserve">    一般性转移支付</t>
  </si>
  <si>
    <t xml:space="preserve">    专项上解收入</t>
  </si>
  <si>
    <t xml:space="preserve">    专项转移支付</t>
  </si>
  <si>
    <t xml:space="preserve">  调入资金</t>
  </si>
  <si>
    <t xml:space="preserve">        其中：中省补助区县</t>
  </si>
  <si>
    <r>
      <rPr>
        <sz val="11"/>
        <color theme="1"/>
        <rFont val="宋体"/>
        <family val="3"/>
        <charset val="134"/>
        <scheme val="minor"/>
      </rPr>
      <t xml:space="preserve"> </t>
    </r>
    <r>
      <rPr>
        <sz val="11"/>
        <color theme="1"/>
        <rFont val="宋体"/>
        <family val="3"/>
        <charset val="134"/>
        <scheme val="minor"/>
      </rPr>
      <t xml:space="preserve">   其中：政府性基金调入 </t>
    </r>
  </si>
  <si>
    <t xml:space="preserve">              市级补助区县</t>
  </si>
  <si>
    <t xml:space="preserve">  调入预算稳定调节基金</t>
  </si>
  <si>
    <t xml:space="preserve">  安排预算稳定调节基金</t>
  </si>
  <si>
    <t>一般公共预算收入总计</t>
  </si>
  <si>
    <t>一般公共预算支出总计</t>
  </si>
  <si>
    <t>泾河新城2019年政府性基金预算收入预算表</t>
  </si>
  <si>
    <r>
      <rPr>
        <b/>
        <sz val="12"/>
        <rFont val="Times New Roman"/>
        <family val="1"/>
      </rPr>
      <t>2019</t>
    </r>
    <r>
      <rPr>
        <b/>
        <sz val="12"/>
        <rFont val="宋体"/>
        <family val="3"/>
        <charset val="134"/>
      </rPr>
      <t>年</t>
    </r>
  </si>
  <si>
    <r>
      <rPr>
        <b/>
        <sz val="12"/>
        <rFont val="Times New Roman"/>
        <family val="1"/>
      </rPr>
      <t>2018</t>
    </r>
    <r>
      <rPr>
        <b/>
        <sz val="12"/>
        <rFont val="宋体"/>
        <family val="3"/>
        <charset val="134"/>
      </rPr>
      <t>年</t>
    </r>
  </si>
  <si>
    <t xml:space="preserve">增幅%      </t>
  </si>
  <si>
    <r>
      <rPr>
        <b/>
        <sz val="12"/>
        <rFont val="宋体"/>
        <family val="3"/>
        <charset val="134"/>
      </rPr>
      <t>预算数</t>
    </r>
    <r>
      <rPr>
        <b/>
        <sz val="12"/>
        <rFont val="Times New Roman"/>
        <family val="1"/>
      </rPr>
      <t xml:space="preserve">         </t>
    </r>
  </si>
  <si>
    <t>快报数</t>
  </si>
  <si>
    <t>一、散装水泥专项资金收入</t>
  </si>
  <si>
    <t>二、新型墙体材料专项基金收入</t>
  </si>
  <si>
    <t>三、城市公用事业附加收入</t>
  </si>
  <si>
    <t>四、城市基础设施配套费收入</t>
  </si>
  <si>
    <t>五、国有土地使用权出让收入</t>
  </si>
  <si>
    <r>
      <rPr>
        <sz val="11"/>
        <color indexed="0"/>
        <rFont val="宋体"/>
        <family val="3"/>
        <charset val="134"/>
      </rPr>
      <t xml:space="preserve">  </t>
    </r>
    <r>
      <rPr>
        <sz val="11"/>
        <color indexed="0"/>
        <rFont val="宋体"/>
        <family val="3"/>
        <charset val="134"/>
      </rPr>
      <t>土地出让价款收入</t>
    </r>
  </si>
  <si>
    <r>
      <rPr>
        <sz val="11"/>
        <color indexed="0"/>
        <rFont val="宋体"/>
        <family val="3"/>
        <charset val="134"/>
      </rPr>
      <t xml:space="preserve">  </t>
    </r>
    <r>
      <rPr>
        <sz val="11"/>
        <color indexed="0"/>
        <rFont val="宋体"/>
        <family val="3"/>
        <charset val="134"/>
      </rPr>
      <t>补缴的土地价款</t>
    </r>
  </si>
  <si>
    <r>
      <rPr>
        <sz val="11"/>
        <color indexed="0"/>
        <rFont val="宋体"/>
        <family val="3"/>
        <charset val="134"/>
      </rPr>
      <t xml:space="preserve">  </t>
    </r>
    <r>
      <rPr>
        <sz val="11"/>
        <color indexed="0"/>
        <rFont val="宋体"/>
        <family val="3"/>
        <charset val="134"/>
      </rPr>
      <t>划拨土地收入</t>
    </r>
  </si>
  <si>
    <t>六、国有土地收益基金收入</t>
  </si>
  <si>
    <t>七、农业土地开发资金收入</t>
  </si>
  <si>
    <t>八、彩票公益金收入</t>
  </si>
  <si>
    <r>
      <rPr>
        <sz val="11"/>
        <color indexed="0"/>
        <rFont val="宋体"/>
        <family val="3"/>
        <charset val="134"/>
      </rPr>
      <t xml:space="preserve">  </t>
    </r>
    <r>
      <rPr>
        <sz val="11"/>
        <color indexed="0"/>
        <rFont val="宋体"/>
        <family val="3"/>
        <charset val="134"/>
      </rPr>
      <t>福利彩票公益金收入</t>
    </r>
  </si>
  <si>
    <r>
      <rPr>
        <sz val="11"/>
        <color indexed="0"/>
        <rFont val="宋体"/>
        <family val="3"/>
        <charset val="134"/>
      </rPr>
      <t xml:space="preserve">  </t>
    </r>
    <r>
      <rPr>
        <sz val="11"/>
        <color indexed="0"/>
        <rFont val="宋体"/>
        <family val="3"/>
        <charset val="134"/>
      </rPr>
      <t>体育彩票公益金收入</t>
    </r>
  </si>
  <si>
    <t>九、污水处理费收入</t>
  </si>
  <si>
    <t>十、彩票发行机构和彩票销售机构的业务费用</t>
  </si>
  <si>
    <t>十一、其他基金收入</t>
  </si>
  <si>
    <t>政府性基金预算收入小计</t>
  </si>
  <si>
    <t>泾河新城2019年政府性基金预算支出预算表</t>
  </si>
  <si>
    <t>项        目</t>
  </si>
  <si>
    <r>
      <rPr>
        <b/>
        <sz val="12"/>
        <rFont val="Times New Roman"/>
        <family val="1"/>
      </rPr>
      <t>2019</t>
    </r>
    <r>
      <rPr>
        <b/>
        <sz val="12"/>
        <rFont val="宋体"/>
        <family val="3"/>
        <charset val="134"/>
      </rPr>
      <t>年</t>
    </r>
    <r>
      <rPr>
        <b/>
        <sz val="12"/>
        <rFont val="Times New Roman"/>
        <family val="1"/>
      </rPr>
      <t xml:space="preserve">        </t>
    </r>
  </si>
  <si>
    <r>
      <rPr>
        <b/>
        <sz val="12"/>
        <rFont val="宋体"/>
        <family val="3"/>
        <charset val="134"/>
      </rPr>
      <t>预算数</t>
    </r>
    <r>
      <rPr>
        <b/>
        <sz val="12"/>
        <rFont val="Times New Roman"/>
        <family val="1"/>
      </rPr>
      <t xml:space="preserve">  </t>
    </r>
  </si>
  <si>
    <t>初安排数</t>
  </si>
  <si>
    <t>一、城乡社区支出</t>
  </si>
  <si>
    <t xml:space="preserve">    国有土地使用权出让收入及对应专项债务收入安排的支出</t>
  </si>
  <si>
    <t xml:space="preserve">      征地和拆迁补偿支出</t>
  </si>
  <si>
    <t xml:space="preserve">      土地开发支出</t>
  </si>
  <si>
    <t xml:space="preserve">      城市建设支出</t>
  </si>
  <si>
    <t xml:space="preserve">      农村基础设施建设支出</t>
  </si>
  <si>
    <t xml:space="preserve">      补助被征地农民支出</t>
  </si>
  <si>
    <t xml:space="preserve">      土地出让业务支出</t>
  </si>
  <si>
    <t xml:space="preserve">      廉租住房支出</t>
  </si>
  <si>
    <t xml:space="preserve">      支付破产或改制企业职工安置费</t>
  </si>
  <si>
    <t xml:space="preserve">      棚户区改造支出</t>
  </si>
  <si>
    <r>
      <rPr>
        <sz val="11"/>
        <color indexed="8"/>
        <rFont val="宋体"/>
        <family val="3"/>
        <charset val="134"/>
      </rPr>
      <t xml:space="preserve">    </t>
    </r>
    <r>
      <rPr>
        <sz val="11"/>
        <color indexed="8"/>
        <rFont val="宋体"/>
        <family val="3"/>
        <charset val="134"/>
      </rPr>
      <t xml:space="preserve">  </t>
    </r>
    <r>
      <rPr>
        <sz val="11"/>
        <color indexed="8"/>
        <rFont val="宋体"/>
        <family val="3"/>
        <charset val="134"/>
      </rPr>
      <t>公共租赁住房支出</t>
    </r>
  </si>
  <si>
    <t xml:space="preserve">      保障性住房租金补贴</t>
  </si>
  <si>
    <t xml:space="preserve">      其他国有土地使用权出让收入安排的支出</t>
  </si>
  <si>
    <t xml:space="preserve">    国有土地收益基金及对应专项债务收入安排的支出</t>
  </si>
  <si>
    <t xml:space="preserve">      其他国有土地收益基金支出</t>
  </si>
  <si>
    <t xml:space="preserve">    农业土地开发资金安排的支出</t>
  </si>
  <si>
    <t xml:space="preserve">    城市基础设施配套费安排的支出</t>
  </si>
  <si>
    <t xml:space="preserve">      城市公共设施</t>
  </si>
  <si>
    <t xml:space="preserve">      城市环境卫生</t>
  </si>
  <si>
    <t xml:space="preserve">      公有房屋</t>
  </si>
  <si>
    <t xml:space="preserve">      城市防洪</t>
  </si>
  <si>
    <t xml:space="preserve">      其他城市基础设施配套费安排的支出</t>
  </si>
  <si>
    <t xml:space="preserve">    污水处理费收入安排的支出</t>
  </si>
  <si>
    <t xml:space="preserve">      污水处理设施建设和运营</t>
  </si>
  <si>
    <t xml:space="preserve">      代征手续费</t>
  </si>
  <si>
    <t xml:space="preserve">      其他污水处理费安排的支出</t>
  </si>
  <si>
    <t xml:space="preserve">    土地储备专项债券收入安排的支出</t>
  </si>
  <si>
    <t xml:space="preserve">      其他土地储备专项债券收入安排的支出</t>
  </si>
  <si>
    <t xml:space="preserve">    棚户区改造专项债券收入安排的支出</t>
  </si>
  <si>
    <r>
      <rPr>
        <sz val="11"/>
        <color indexed="8"/>
        <rFont val="宋体"/>
        <family val="3"/>
        <charset val="134"/>
      </rPr>
      <t xml:space="preserve">      </t>
    </r>
    <r>
      <rPr>
        <sz val="11"/>
        <color indexed="10"/>
        <rFont val="宋体"/>
        <family val="3"/>
        <charset val="134"/>
      </rPr>
      <t>其他棚户区改造专项债券收入安排的支出</t>
    </r>
  </si>
  <si>
    <t xml:space="preserve">    城市基础设施配套费对应专项债务收入安排的支出</t>
  </si>
  <si>
    <t xml:space="preserve">      其他城市基础设施配套费对应专项债务收入安排的支出</t>
  </si>
  <si>
    <t xml:space="preserve">    污水处理费对应专项债务收入安排的支出</t>
  </si>
  <si>
    <t xml:space="preserve">      其他污水处理费对应专项债务收入安排的支出</t>
  </si>
  <si>
    <t>二、其他支出</t>
  </si>
  <si>
    <t xml:space="preserve">    其他政府性基金安排的支出</t>
  </si>
  <si>
    <t xml:space="preserve">    彩票发行销售机构业务费安排的支出</t>
  </si>
  <si>
    <t xml:space="preserve">      福利彩票发行机构的业务费支出</t>
  </si>
  <si>
    <t xml:space="preserve">      体育彩票发行机构的业务费支出</t>
  </si>
  <si>
    <t xml:space="preserve">      福利彩票销售机构的业务费支出</t>
  </si>
  <si>
    <t xml:space="preserve">      体育彩票销售机构的业务费支出</t>
  </si>
  <si>
    <t xml:space="preserve">      彩票兑奖周转金支出</t>
  </si>
  <si>
    <t xml:space="preserve">      彩票发行销售风险基金支出</t>
  </si>
  <si>
    <t xml:space="preserve">      彩票市场调控资金支出</t>
  </si>
  <si>
    <t xml:space="preserve">      其他彩票发行销售机构业务费安排的支出</t>
  </si>
  <si>
    <t xml:space="preserve">    彩票公益金安排的支出</t>
  </si>
  <si>
    <t xml:space="preserve">      用于社会福利的彩票公益金支出</t>
  </si>
  <si>
    <t xml:space="preserve">      用于体育事业的彩票公益金支出</t>
  </si>
  <si>
    <t xml:space="preserve">      用于教育事业的彩票公益金支出</t>
  </si>
  <si>
    <t xml:space="preserve">      用于红十字事业的彩票公益金支出</t>
  </si>
  <si>
    <t xml:space="preserve">      用于残疾人事业的彩票公益金支出</t>
  </si>
  <si>
    <t xml:space="preserve">      用于文化事业的彩票公益金支出</t>
  </si>
  <si>
    <t xml:space="preserve">      用于扶贫的彩票公益金支出</t>
  </si>
  <si>
    <t xml:space="preserve">      用于法律援助的彩票公益金支出</t>
  </si>
  <si>
    <t xml:space="preserve">      用于城乡医疗救助的的彩票公益金支出</t>
  </si>
  <si>
    <t xml:space="preserve">      用于其他社会公益事业的彩票公益金支出</t>
  </si>
  <si>
    <t>三、债务付息支出</t>
  </si>
  <si>
    <t xml:space="preserve">    国有土地使用权出让金债务付息支出</t>
  </si>
  <si>
    <t xml:space="preserve">    土地储备专项债务付息支出</t>
  </si>
  <si>
    <t>四、债务发行费用支出</t>
  </si>
  <si>
    <t>泾河新城2019年政府性基金预算收支平衡表</t>
  </si>
  <si>
    <t>政府性基金预算支出合计</t>
  </si>
  <si>
    <t xml:space="preserve">    政府性基金转移收入</t>
  </si>
  <si>
    <t xml:space="preserve">    上解支出</t>
  </si>
  <si>
    <t xml:space="preserve">      政府性基金补助收入</t>
  </si>
  <si>
    <t xml:space="preserve">    调出资金</t>
  </si>
  <si>
    <t>政府性基金预算收入总计</t>
  </si>
  <si>
    <t>政府性基金预算支出总计</t>
  </si>
  <si>
    <t>陕西省西咸新区泾河新城2018年一般公共预算支出执行情况表</t>
    <phoneticPr fontId="40" type="noConversion"/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</si>
</sst>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3" formatCode="_ * #,##0.00_ ;_ * \-#,##0.00_ ;_ * &quot;-&quot;??_ ;_ @_ "/>
    <numFmt numFmtId="176" formatCode="#,##0_ "/>
    <numFmt numFmtId="177" formatCode="#,##0.0_ "/>
    <numFmt numFmtId="178" formatCode="0_ "/>
    <numFmt numFmtId="179" formatCode="0.0_ "/>
    <numFmt numFmtId="180" formatCode="#,##0.00_ "/>
  </numFmts>
  <fonts count="41">
    <font>
      <sz val="11"/>
      <color theme="1"/>
      <name val="宋体"/>
      <charset val="134"/>
      <scheme val="minor"/>
    </font>
    <font>
      <b/>
      <sz val="18"/>
      <name val="方正小标宋_GBK"/>
      <charset val="134"/>
    </font>
    <font>
      <sz val="10"/>
      <color theme="1"/>
      <name val="宋体"/>
      <family val="3"/>
      <charset val="134"/>
      <scheme val="minor"/>
    </font>
    <font>
      <b/>
      <sz val="12"/>
      <name val="宋体"/>
      <family val="3"/>
      <charset val="134"/>
    </font>
    <font>
      <b/>
      <sz val="12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10"/>
      <name val="Arial"/>
      <family val="2"/>
    </font>
    <font>
      <sz val="10"/>
      <name val="宋体"/>
      <family val="3"/>
      <charset val="134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宋体"/>
      <family val="3"/>
      <charset val="134"/>
    </font>
    <font>
      <sz val="1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1"/>
      <color theme="1"/>
      <name val="宋体"/>
      <family val="3"/>
      <charset val="134"/>
    </font>
    <font>
      <sz val="11"/>
      <color rgb="FFFF0000"/>
      <name val="宋体"/>
      <family val="3"/>
      <charset val="134"/>
    </font>
    <font>
      <sz val="11"/>
      <color rgb="FFFF0000"/>
      <name val="宋体"/>
      <family val="3"/>
      <charset val="134"/>
      <scheme val="minor"/>
    </font>
    <font>
      <b/>
      <sz val="11"/>
      <name val="宋体"/>
      <family val="3"/>
      <charset val="134"/>
    </font>
    <font>
      <b/>
      <sz val="10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color indexed="0"/>
      <name val="宋体"/>
      <family val="3"/>
      <charset val="134"/>
    </font>
    <font>
      <b/>
      <sz val="12"/>
      <name val="黑体"/>
      <family val="3"/>
      <charset val="134"/>
    </font>
    <font>
      <b/>
      <sz val="12"/>
      <name val="宋体"/>
      <family val="3"/>
      <charset val="134"/>
      <scheme val="major"/>
    </font>
    <font>
      <sz val="12"/>
      <name val="宋体"/>
      <family val="3"/>
      <charset val="134"/>
      <scheme val="major"/>
    </font>
    <font>
      <b/>
      <sz val="12"/>
      <color indexed="8"/>
      <name val="宋体"/>
      <family val="3"/>
      <charset val="134"/>
    </font>
    <font>
      <sz val="12"/>
      <color rgb="FFFF0000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b/>
      <sz val="9"/>
      <name val="宋体"/>
      <family val="3"/>
      <charset val="134"/>
    </font>
    <font>
      <sz val="14"/>
      <name val="Times New Roman"/>
      <family val="1"/>
    </font>
    <font>
      <sz val="14"/>
      <name val="Arial"/>
      <family val="2"/>
    </font>
    <font>
      <sz val="18"/>
      <color theme="1"/>
      <name val="方正小标宋简体"/>
      <family val="4"/>
      <charset val="134"/>
    </font>
    <font>
      <b/>
      <sz val="12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</font>
    <font>
      <sz val="18"/>
      <name val="方正小标宋简体"/>
      <family val="4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9"/>
      <name val="Tahoma"/>
      <family val="2"/>
    </font>
    <font>
      <sz val="9"/>
      <name val="Tahoma"/>
      <family val="2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>
      <alignment vertical="center"/>
    </xf>
    <xf numFmtId="43" fontId="37" fillId="0" borderId="0" applyFont="0" applyFill="0" applyBorder="0" applyAlignment="0" applyProtection="0">
      <alignment vertical="center"/>
    </xf>
    <xf numFmtId="0" fontId="10" fillId="0" borderId="0"/>
    <xf numFmtId="0" fontId="6" fillId="0" borderId="0" applyBorder="0"/>
    <xf numFmtId="0" fontId="10" fillId="0" borderId="0"/>
    <xf numFmtId="0" fontId="35" fillId="0" borderId="0"/>
    <xf numFmtId="0" fontId="35" fillId="0" borderId="0"/>
    <xf numFmtId="0" fontId="37" fillId="0" borderId="0">
      <alignment vertical="center"/>
    </xf>
  </cellStyleXfs>
  <cellXfs count="188">
    <xf numFmtId="0" fontId="0" fillId="0" borderId="0" xfId="0">
      <alignment vertical="center"/>
    </xf>
    <xf numFmtId="0" fontId="0" fillId="0" borderId="0" xfId="0" applyFont="1" applyAlignment="1" applyProtection="1">
      <protection locked="0"/>
    </xf>
    <xf numFmtId="0" fontId="0" fillId="0" borderId="0" xfId="0" applyAlignment="1" applyProtection="1">
      <protection locked="0"/>
    </xf>
    <xf numFmtId="0" fontId="0" fillId="0" borderId="0" xfId="4" applyFont="1" applyFill="1" applyAlignment="1" applyProtection="1">
      <alignment vertical="center"/>
      <protection locked="0"/>
    </xf>
    <xf numFmtId="0" fontId="0" fillId="0" borderId="0" xfId="4" applyFont="1" applyFill="1" applyProtection="1">
      <protection locked="0"/>
    </xf>
    <xf numFmtId="0" fontId="2" fillId="0" borderId="0" xfId="0" applyFont="1" applyAlignment="1" applyProtection="1">
      <protection locked="0"/>
    </xf>
    <xf numFmtId="49" fontId="3" fillId="0" borderId="1" xfId="4" applyNumberFormat="1" applyFont="1" applyFill="1" applyBorder="1" applyAlignment="1" applyProtection="1">
      <alignment horizontal="center" vertical="center"/>
      <protection locked="0"/>
    </xf>
    <xf numFmtId="49" fontId="3" fillId="0" borderId="2" xfId="4" applyNumberFormat="1" applyFont="1" applyFill="1" applyBorder="1" applyAlignment="1" applyProtection="1">
      <alignment horizontal="center" vertical="center"/>
      <protection locked="0"/>
    </xf>
    <xf numFmtId="0" fontId="3" fillId="0" borderId="3" xfId="3" applyFont="1" applyBorder="1" applyAlignment="1" applyProtection="1">
      <alignment horizontal="center" vertical="center"/>
      <protection locked="0"/>
    </xf>
    <xf numFmtId="41" fontId="4" fillId="0" borderId="3" xfId="3" applyNumberFormat="1" applyFont="1" applyBorder="1" applyAlignment="1" applyProtection="1">
      <alignment horizontal="right" vertical="center"/>
    </xf>
    <xf numFmtId="0" fontId="3" fillId="0" borderId="3" xfId="3" applyFont="1" applyFill="1" applyBorder="1" applyAlignment="1" applyProtection="1">
      <alignment horizontal="center" vertical="center"/>
      <protection locked="0"/>
    </xf>
    <xf numFmtId="41" fontId="4" fillId="0" borderId="3" xfId="4" applyNumberFormat="1" applyFont="1" applyFill="1" applyBorder="1" applyAlignment="1" applyProtection="1">
      <alignment vertical="center"/>
    </xf>
    <xf numFmtId="49" fontId="3" fillId="0" borderId="3" xfId="4" applyNumberFormat="1" applyFont="1" applyFill="1" applyBorder="1" applyAlignment="1" applyProtection="1">
      <alignment horizontal="left" vertical="center"/>
      <protection locked="0"/>
    </xf>
    <xf numFmtId="41" fontId="4" fillId="2" borderId="3" xfId="3" applyNumberFormat="1" applyFont="1" applyFill="1" applyBorder="1" applyAlignment="1" applyProtection="1">
      <alignment horizontal="right" vertical="center"/>
    </xf>
    <xf numFmtId="49" fontId="0" fillId="0" borderId="3" xfId="4" applyNumberFormat="1" applyFont="1" applyFill="1" applyBorder="1" applyAlignment="1" applyProtection="1">
      <alignment horizontal="left" vertical="center"/>
      <protection locked="0"/>
    </xf>
    <xf numFmtId="41" fontId="5" fillId="0" borderId="3" xfId="3" applyNumberFormat="1" applyFont="1" applyBorder="1" applyAlignment="1" applyProtection="1">
      <alignment horizontal="right" vertical="center"/>
    </xf>
    <xf numFmtId="41" fontId="5" fillId="2" borderId="3" xfId="3" applyNumberFormat="1" applyFont="1" applyFill="1" applyBorder="1" applyAlignment="1" applyProtection="1">
      <alignment horizontal="right" vertical="center"/>
      <protection locked="0"/>
    </xf>
    <xf numFmtId="41" fontId="5" fillId="0" borderId="3" xfId="3" applyNumberFormat="1" applyFont="1" applyBorder="1" applyAlignment="1" applyProtection="1">
      <alignment horizontal="right" vertical="center"/>
      <protection locked="0"/>
    </xf>
    <xf numFmtId="41" fontId="5" fillId="2" borderId="3" xfId="4" applyNumberFormat="1" applyFont="1" applyFill="1" applyBorder="1" applyAlignment="1" applyProtection="1">
      <alignment horizontal="right" vertical="center"/>
    </xf>
    <xf numFmtId="0" fontId="6" fillId="0" borderId="0" xfId="3" applyProtection="1">
      <protection locked="0"/>
    </xf>
    <xf numFmtId="0" fontId="7" fillId="0" borderId="0" xfId="3" applyFont="1" applyProtection="1">
      <protection locked="0"/>
    </xf>
    <xf numFmtId="0" fontId="0" fillId="0" borderId="0" xfId="3" applyFont="1" applyAlignment="1" applyProtection="1">
      <alignment vertical="center"/>
      <protection locked="0"/>
    </xf>
    <xf numFmtId="0" fontId="8" fillId="0" borderId="0" xfId="3" applyFont="1" applyProtection="1">
      <protection locked="0"/>
    </xf>
    <xf numFmtId="0" fontId="8" fillId="0" borderId="0" xfId="3" applyFont="1" applyBorder="1" applyAlignment="1" applyProtection="1">
      <protection locked="0"/>
    </xf>
    <xf numFmtId="0" fontId="2" fillId="0" borderId="0" xfId="3" applyFont="1" applyFill="1" applyAlignment="1" applyProtection="1">
      <alignment horizontal="right" vertical="center"/>
      <protection locked="0"/>
    </xf>
    <xf numFmtId="0" fontId="9" fillId="0" borderId="1" xfId="3" applyFont="1" applyBorder="1" applyAlignment="1" applyProtection="1">
      <alignment horizontal="center" vertical="center" wrapText="1"/>
      <protection locked="0"/>
    </xf>
    <xf numFmtId="0" fontId="9" fillId="0" borderId="1" xfId="3" applyFont="1" applyFill="1" applyBorder="1" applyAlignment="1" applyProtection="1">
      <alignment horizontal="center" vertical="center" wrapText="1"/>
      <protection locked="0"/>
    </xf>
    <xf numFmtId="0" fontId="3" fillId="0" borderId="4" xfId="3" applyFont="1" applyBorder="1" applyAlignment="1" applyProtection="1">
      <alignment horizontal="center" vertical="center" wrapText="1"/>
      <protection locked="0"/>
    </xf>
    <xf numFmtId="0" fontId="3" fillId="0" borderId="4" xfId="3" applyFont="1" applyFill="1" applyBorder="1" applyAlignment="1" applyProtection="1">
      <alignment horizontal="center" vertical="center" wrapText="1"/>
      <protection locked="0"/>
    </xf>
    <xf numFmtId="3" fontId="0" fillId="0" borderId="3" xfId="7" applyNumberFormat="1" applyFont="1" applyFill="1" applyBorder="1" applyAlignment="1" applyProtection="1">
      <alignment vertical="center"/>
      <protection locked="0"/>
    </xf>
    <xf numFmtId="41" fontId="5" fillId="0" borderId="3" xfId="4" applyNumberFormat="1" applyFont="1" applyFill="1" applyBorder="1" applyAlignment="1" applyProtection="1">
      <alignment horizontal="right" vertical="center"/>
    </xf>
    <xf numFmtId="179" fontId="5" fillId="0" borderId="3" xfId="3" applyNumberFormat="1" applyFont="1" applyFill="1" applyBorder="1" applyAlignment="1" applyProtection="1">
      <alignment horizontal="right" vertical="center" wrapText="1"/>
    </xf>
    <xf numFmtId="3" fontId="10" fillId="0" borderId="3" xfId="0" applyNumberFormat="1" applyFont="1" applyFill="1" applyBorder="1" applyAlignment="1" applyProtection="1">
      <alignment vertical="center"/>
      <protection locked="0"/>
    </xf>
    <xf numFmtId="0" fontId="10" fillId="0" borderId="3" xfId="0" applyFont="1" applyFill="1" applyBorder="1" applyAlignment="1" applyProtection="1">
      <alignment horizontal="left" vertical="center"/>
      <protection locked="0"/>
    </xf>
    <xf numFmtId="41" fontId="11" fillId="2" borderId="3" xfId="0" applyNumberFormat="1" applyFont="1" applyFill="1" applyBorder="1" applyAlignment="1" applyProtection="1">
      <alignment vertical="center"/>
      <protection locked="0"/>
    </xf>
    <xf numFmtId="41" fontId="5" fillId="0" borderId="3" xfId="4" applyNumberFormat="1" applyFont="1" applyFill="1" applyBorder="1" applyAlignment="1" applyProtection="1">
      <alignment horizontal="right" vertical="center"/>
      <protection locked="0"/>
    </xf>
    <xf numFmtId="41" fontId="12" fillId="0" borderId="3" xfId="3" applyNumberFormat="1" applyFont="1" applyBorder="1" applyProtection="1">
      <protection locked="0"/>
    </xf>
    <xf numFmtId="41" fontId="5" fillId="0" borderId="3" xfId="4" applyNumberFormat="1" applyFont="1" applyFill="1" applyBorder="1" applyAlignment="1" applyProtection="1">
      <alignment horizontal="right" vertical="center" wrapText="1"/>
      <protection locked="0"/>
    </xf>
    <xf numFmtId="41" fontId="5" fillId="0" borderId="3" xfId="3" applyNumberFormat="1" applyFont="1" applyBorder="1" applyProtection="1">
      <protection locked="0"/>
    </xf>
    <xf numFmtId="41" fontId="12" fillId="0" borderId="3" xfId="3" applyNumberFormat="1" applyFont="1" applyBorder="1" applyProtection="1"/>
    <xf numFmtId="0" fontId="13" fillId="0" borderId="3" xfId="0" applyFont="1" applyFill="1" applyBorder="1" applyAlignment="1" applyProtection="1">
      <alignment horizontal="left" vertical="center"/>
      <protection locked="0"/>
    </xf>
    <xf numFmtId="41" fontId="4" fillId="0" borderId="3" xfId="4" applyNumberFormat="1" applyFont="1" applyFill="1" applyBorder="1" applyAlignment="1" applyProtection="1">
      <alignment vertical="center"/>
      <protection locked="0"/>
    </xf>
    <xf numFmtId="3" fontId="14" fillId="0" borderId="3" xfId="0" applyNumberFormat="1" applyFont="1" applyFill="1" applyBorder="1" applyAlignment="1" applyProtection="1">
      <alignment vertical="center"/>
      <protection locked="0"/>
    </xf>
    <xf numFmtId="3" fontId="15" fillId="0" borderId="3" xfId="0" applyNumberFormat="1" applyFont="1" applyFill="1" applyBorder="1" applyAlignment="1" applyProtection="1">
      <alignment vertical="center"/>
      <protection locked="0"/>
    </xf>
    <xf numFmtId="3" fontId="15" fillId="2" borderId="3" xfId="0" applyNumberFormat="1" applyFont="1" applyFill="1" applyBorder="1" applyAlignment="1" applyProtection="1">
      <alignment vertical="center"/>
      <protection locked="0"/>
    </xf>
    <xf numFmtId="0" fontId="16" fillId="0" borderId="3" xfId="4" applyFont="1" applyFill="1" applyBorder="1" applyAlignment="1" applyProtection="1">
      <alignment vertical="center" wrapText="1"/>
      <protection locked="0"/>
    </xf>
    <xf numFmtId="0" fontId="15" fillId="0" borderId="3" xfId="4" applyFont="1" applyFill="1" applyBorder="1" applyAlignment="1" applyProtection="1">
      <alignment vertical="center" wrapText="1"/>
      <protection locked="0"/>
    </xf>
    <xf numFmtId="0" fontId="0" fillId="0" borderId="3" xfId="4" applyFont="1" applyFill="1" applyBorder="1" applyAlignment="1" applyProtection="1">
      <alignment vertical="center" wrapText="1"/>
      <protection locked="0"/>
    </xf>
    <xf numFmtId="3" fontId="10" fillId="0" borderId="3" xfId="0" applyNumberFormat="1" applyFont="1" applyFill="1" applyBorder="1" applyAlignment="1" applyProtection="1">
      <alignment horizontal="left" vertical="center"/>
      <protection locked="0"/>
    </xf>
    <xf numFmtId="0" fontId="15" fillId="0" borderId="3" xfId="0" applyFont="1" applyFill="1" applyBorder="1" applyAlignment="1" applyProtection="1">
      <alignment horizontal="left" vertical="center"/>
      <protection locked="0"/>
    </xf>
    <xf numFmtId="41" fontId="0" fillId="0" borderId="3" xfId="0" applyNumberFormat="1" applyFont="1" applyFill="1" applyBorder="1" applyAlignment="1" applyProtection="1">
      <alignment vertical="center"/>
      <protection locked="0"/>
    </xf>
    <xf numFmtId="0" fontId="17" fillId="0" borderId="3" xfId="0" applyFont="1" applyFill="1" applyBorder="1" applyAlignment="1" applyProtection="1">
      <alignment horizontal="distributed" vertical="center"/>
      <protection locked="0"/>
    </xf>
    <xf numFmtId="41" fontId="18" fillId="0" borderId="3" xfId="3" applyNumberFormat="1" applyFont="1" applyBorder="1" applyProtection="1"/>
    <xf numFmtId="179" fontId="4" fillId="0" borderId="3" xfId="3" applyNumberFormat="1" applyFont="1" applyFill="1" applyBorder="1" applyAlignment="1" applyProtection="1">
      <alignment horizontal="right" vertical="center" wrapText="1"/>
    </xf>
    <xf numFmtId="0" fontId="8" fillId="0" borderId="0" xfId="3" applyFont="1" applyBorder="1" applyProtection="1">
      <protection locked="0"/>
    </xf>
    <xf numFmtId="0" fontId="7" fillId="0" borderId="0" xfId="3" applyFont="1" applyAlignment="1" applyProtection="1">
      <alignment horizontal="center"/>
      <protection locked="0"/>
    </xf>
    <xf numFmtId="0" fontId="0" fillId="0" borderId="3" xfId="3" applyFont="1" applyBorder="1" applyAlignment="1" applyProtection="1">
      <alignment vertical="center"/>
      <protection locked="0"/>
    </xf>
    <xf numFmtId="178" fontId="8" fillId="0" borderId="3" xfId="3" applyNumberFormat="1" applyFont="1" applyBorder="1" applyAlignment="1" applyProtection="1">
      <alignment vertical="center"/>
      <protection locked="0"/>
    </xf>
    <xf numFmtId="179" fontId="8" fillId="0" borderId="3" xfId="3" applyNumberFormat="1" applyFont="1" applyFill="1" applyBorder="1" applyAlignment="1" applyProtection="1">
      <alignment horizontal="right" vertical="center" wrapText="1"/>
    </xf>
    <xf numFmtId="41" fontId="5" fillId="0" borderId="3" xfId="3" applyNumberFormat="1" applyFont="1" applyBorder="1" applyAlignment="1" applyProtection="1">
      <alignment vertical="center"/>
      <protection locked="0"/>
    </xf>
    <xf numFmtId="0" fontId="19" fillId="2" borderId="3" xfId="3" applyFont="1" applyFill="1" applyBorder="1" applyAlignment="1" applyProtection="1">
      <alignment vertical="center"/>
      <protection locked="0"/>
    </xf>
    <xf numFmtId="41" fontId="5" fillId="0" borderId="3" xfId="3" applyNumberFormat="1" applyFont="1" applyFill="1" applyBorder="1" applyAlignment="1" applyProtection="1">
      <alignment vertical="center"/>
    </xf>
    <xf numFmtId="41" fontId="5" fillId="0" borderId="3" xfId="3" applyNumberFormat="1" applyFont="1" applyBorder="1" applyAlignment="1" applyProtection="1">
      <alignment vertical="center"/>
    </xf>
    <xf numFmtId="0" fontId="20" fillId="0" borderId="5" xfId="0" applyFont="1" applyBorder="1" applyAlignment="1" applyProtection="1">
      <alignment vertical="center"/>
      <protection locked="0"/>
    </xf>
    <xf numFmtId="41" fontId="5" fillId="2" borderId="3" xfId="3" applyNumberFormat="1" applyFont="1" applyFill="1" applyBorder="1" applyAlignment="1" applyProtection="1">
      <alignment vertical="center"/>
      <protection locked="0"/>
    </xf>
    <xf numFmtId="0" fontId="20" fillId="0" borderId="6" xfId="0" applyFont="1" applyBorder="1" applyAlignment="1" applyProtection="1">
      <alignment vertical="center"/>
      <protection locked="0"/>
    </xf>
    <xf numFmtId="0" fontId="0" fillId="0" borderId="1" xfId="3" applyFont="1" applyBorder="1" applyAlignment="1" applyProtection="1">
      <alignment vertical="center"/>
      <protection locked="0"/>
    </xf>
    <xf numFmtId="0" fontId="10" fillId="0" borderId="0" xfId="4" applyFont="1" applyFill="1" applyProtection="1">
      <protection locked="0"/>
    </xf>
    <xf numFmtId="0" fontId="10" fillId="0" borderId="0" xfId="4" applyFont="1" applyFill="1" applyAlignment="1" applyProtection="1">
      <alignment horizontal="left" vertical="center"/>
      <protection locked="0"/>
    </xf>
    <xf numFmtId="49" fontId="21" fillId="0" borderId="0" xfId="4" applyNumberFormat="1" applyFont="1" applyFill="1" applyAlignment="1" applyProtection="1">
      <alignment horizontal="center" vertical="center"/>
      <protection locked="0"/>
    </xf>
    <xf numFmtId="49" fontId="2" fillId="0" borderId="0" xfId="4" applyNumberFormat="1" applyFont="1" applyFill="1" applyAlignment="1" applyProtection="1">
      <alignment horizontal="center" vertical="center"/>
      <protection locked="0"/>
    </xf>
    <xf numFmtId="0" fontId="3" fillId="0" borderId="3" xfId="3" applyFont="1" applyBorder="1" applyAlignment="1" applyProtection="1">
      <alignment horizontal="left" vertical="center"/>
      <protection locked="0"/>
    </xf>
    <xf numFmtId="176" fontId="22" fillId="0" borderId="2" xfId="4" applyNumberFormat="1" applyFont="1" applyFill="1" applyBorder="1" applyAlignment="1" applyProtection="1">
      <alignment horizontal="right" vertical="center"/>
    </xf>
    <xf numFmtId="176" fontId="4" fillId="0" borderId="3" xfId="4" applyNumberFormat="1" applyFont="1" applyFill="1" applyBorder="1" applyAlignment="1" applyProtection="1">
      <alignment horizontal="right" vertical="center"/>
    </xf>
    <xf numFmtId="49" fontId="3" fillId="0" borderId="7" xfId="4" applyNumberFormat="1" applyFont="1" applyFill="1" applyBorder="1" applyAlignment="1" applyProtection="1">
      <alignment horizontal="left" vertical="center"/>
      <protection locked="0"/>
    </xf>
    <xf numFmtId="176" fontId="22" fillId="0" borderId="7" xfId="4" applyNumberFormat="1" applyFont="1" applyFill="1" applyBorder="1" applyAlignment="1" applyProtection="1">
      <alignment horizontal="right" vertical="center"/>
    </xf>
    <xf numFmtId="49" fontId="0" fillId="0" borderId="8" xfId="4" applyNumberFormat="1" applyFont="1" applyFill="1" applyBorder="1" applyAlignment="1" applyProtection="1">
      <alignment horizontal="left" vertical="center"/>
      <protection locked="0"/>
    </xf>
    <xf numFmtId="176" fontId="23" fillId="0" borderId="8" xfId="4" applyNumberFormat="1" applyFont="1" applyFill="1" applyBorder="1" applyAlignment="1" applyProtection="1">
      <alignment horizontal="right" vertical="center"/>
    </xf>
    <xf numFmtId="176" fontId="5" fillId="0" borderId="4" xfId="4" applyNumberFormat="1" applyFont="1" applyFill="1" applyBorder="1" applyAlignment="1" applyProtection="1">
      <alignment horizontal="right" vertical="center"/>
    </xf>
    <xf numFmtId="49" fontId="0" fillId="0" borderId="7" xfId="4" applyNumberFormat="1" applyFont="1" applyFill="1" applyBorder="1" applyAlignment="1" applyProtection="1">
      <alignment horizontal="left" vertical="center"/>
      <protection locked="0"/>
    </xf>
    <xf numFmtId="176" fontId="23" fillId="0" borderId="8" xfId="4" applyNumberFormat="1" applyFont="1" applyFill="1" applyBorder="1" applyAlignment="1" applyProtection="1">
      <alignment horizontal="right" vertical="center"/>
      <protection locked="0"/>
    </xf>
    <xf numFmtId="176" fontId="5" fillId="0" borderId="3" xfId="4" applyNumberFormat="1" applyFont="1" applyFill="1" applyBorder="1" applyAlignment="1" applyProtection="1">
      <alignment horizontal="right" vertical="center"/>
      <protection locked="0"/>
    </xf>
    <xf numFmtId="176" fontId="23" fillId="0" borderId="7" xfId="4" applyNumberFormat="1" applyFont="1" applyFill="1" applyBorder="1" applyAlignment="1" applyProtection="1">
      <alignment horizontal="right" vertical="center"/>
    </xf>
    <xf numFmtId="176" fontId="5" fillId="0" borderId="3" xfId="4" applyNumberFormat="1" applyFont="1" applyFill="1" applyBorder="1" applyAlignment="1" applyProtection="1">
      <alignment horizontal="right" vertical="center"/>
    </xf>
    <xf numFmtId="176" fontId="23" fillId="0" borderId="7" xfId="4" applyNumberFormat="1" applyFont="1" applyFill="1" applyBorder="1" applyAlignment="1" applyProtection="1">
      <alignment horizontal="right" vertical="center"/>
      <protection locked="0"/>
    </xf>
    <xf numFmtId="176" fontId="23" fillId="2" borderId="7" xfId="4" applyNumberFormat="1" applyFont="1" applyFill="1" applyBorder="1" applyAlignment="1" applyProtection="1">
      <alignment horizontal="right" vertical="center"/>
    </xf>
    <xf numFmtId="49" fontId="3" fillId="0" borderId="7" xfId="4" applyNumberFormat="1" applyFont="1" applyFill="1" applyBorder="1" applyAlignment="1" applyProtection="1">
      <alignment horizontal="center" vertical="center"/>
      <protection locked="0"/>
    </xf>
    <xf numFmtId="0" fontId="0" fillId="0" borderId="0" xfId="3" applyFont="1" applyFill="1" applyAlignment="1" applyProtection="1">
      <protection locked="0"/>
    </xf>
    <xf numFmtId="0" fontId="0" fillId="0" borderId="0" xfId="4" applyFont="1" applyFill="1" applyAlignment="1" applyProtection="1">
      <protection locked="0"/>
    </xf>
    <xf numFmtId="0" fontId="6" fillId="0" borderId="0" xfId="3" applyFill="1" applyProtection="1">
      <protection locked="0"/>
    </xf>
    <xf numFmtId="179" fontId="6" fillId="0" borderId="0" xfId="3" applyNumberFormat="1" applyFill="1" applyProtection="1">
      <protection locked="0"/>
    </xf>
    <xf numFmtId="0" fontId="0" fillId="0" borderId="0" xfId="3" applyFont="1" applyFill="1" applyProtection="1">
      <protection locked="0"/>
    </xf>
    <xf numFmtId="0" fontId="8" fillId="0" borderId="0" xfId="3" applyFont="1" applyFill="1" applyProtection="1">
      <protection locked="0"/>
    </xf>
    <xf numFmtId="179" fontId="8" fillId="0" borderId="0" xfId="3" applyNumberFormat="1" applyFont="1" applyFill="1" applyProtection="1">
      <protection locked="0"/>
    </xf>
    <xf numFmtId="0" fontId="8" fillId="0" borderId="0" xfId="3" applyFont="1" applyFill="1" applyBorder="1" applyProtection="1">
      <protection locked="0"/>
    </xf>
    <xf numFmtId="0" fontId="8" fillId="0" borderId="0" xfId="3" applyFont="1" applyFill="1" applyBorder="1" applyAlignment="1" applyProtection="1">
      <protection locked="0"/>
    </xf>
    <xf numFmtId="179" fontId="2" fillId="0" borderId="0" xfId="3" applyNumberFormat="1" applyFont="1" applyFill="1" applyBorder="1" applyAlignment="1" applyProtection="1">
      <alignment horizontal="right"/>
      <protection locked="0"/>
    </xf>
    <xf numFmtId="0" fontId="10" fillId="2" borderId="3" xfId="0" applyFont="1" applyFill="1" applyBorder="1" applyAlignment="1" applyProtection="1">
      <alignment vertical="center"/>
      <protection locked="0"/>
    </xf>
    <xf numFmtId="180" fontId="5" fillId="2" borderId="3" xfId="4" applyNumberFormat="1" applyFont="1" applyFill="1" applyBorder="1" applyAlignment="1" applyProtection="1">
      <alignment vertical="center"/>
    </xf>
    <xf numFmtId="176" fontId="5" fillId="2" borderId="3" xfId="4" applyNumberFormat="1" applyFont="1" applyFill="1" applyBorder="1" applyAlignment="1" applyProtection="1">
      <alignment vertical="center"/>
    </xf>
    <xf numFmtId="179" fontId="5" fillId="0" borderId="3" xfId="4" applyNumberFormat="1" applyFont="1" applyFill="1" applyBorder="1" applyAlignment="1" applyProtection="1">
      <alignment horizontal="right" vertical="center"/>
    </xf>
    <xf numFmtId="178" fontId="10" fillId="2" borderId="3" xfId="0" applyNumberFormat="1" applyFont="1" applyFill="1" applyBorder="1" applyAlignment="1" applyProtection="1">
      <alignment horizontal="left" vertical="center"/>
      <protection locked="0"/>
    </xf>
    <xf numFmtId="43" fontId="5" fillId="2" borderId="3" xfId="1" applyFont="1" applyFill="1" applyBorder="1" applyAlignment="1" applyProtection="1">
      <alignment vertical="center"/>
      <protection locked="0"/>
    </xf>
    <xf numFmtId="176" fontId="5" fillId="2" borderId="3" xfId="4" applyNumberFormat="1" applyFont="1" applyFill="1" applyBorder="1" applyAlignment="1" applyProtection="1">
      <alignment vertical="center"/>
      <protection locked="0"/>
    </xf>
    <xf numFmtId="179" fontId="10" fillId="2" borderId="3" xfId="0" applyNumberFormat="1" applyFont="1" applyFill="1" applyBorder="1" applyAlignment="1" applyProtection="1">
      <alignment horizontal="left" vertical="center"/>
      <protection locked="0"/>
    </xf>
    <xf numFmtId="178" fontId="15" fillId="2" borderId="3" xfId="0" applyNumberFormat="1" applyFont="1" applyFill="1" applyBorder="1" applyAlignment="1" applyProtection="1">
      <alignment horizontal="left" vertical="center"/>
      <protection locked="0"/>
    </xf>
    <xf numFmtId="177" fontId="5" fillId="2" borderId="3" xfId="4" applyNumberFormat="1" applyFont="1" applyFill="1" applyBorder="1" applyAlignment="1" applyProtection="1">
      <alignment vertical="center"/>
    </xf>
    <xf numFmtId="179" fontId="15" fillId="2" borderId="3" xfId="0" applyNumberFormat="1" applyFont="1" applyFill="1" applyBorder="1" applyAlignment="1" applyProtection="1">
      <alignment horizontal="left" vertical="center"/>
      <protection locked="0"/>
    </xf>
    <xf numFmtId="0" fontId="15" fillId="2" borderId="3" xfId="0" applyFont="1" applyFill="1" applyBorder="1" applyAlignment="1" applyProtection="1">
      <alignment vertical="center"/>
      <protection locked="0"/>
    </xf>
    <xf numFmtId="0" fontId="14" fillId="2" borderId="3" xfId="0" applyFont="1" applyFill="1" applyBorder="1" applyAlignment="1" applyProtection="1">
      <alignment vertical="center"/>
      <protection locked="0"/>
    </xf>
    <xf numFmtId="43" fontId="25" fillId="2" borderId="3" xfId="1" applyFont="1" applyFill="1" applyBorder="1" applyAlignment="1" applyProtection="1">
      <alignment vertical="center"/>
      <protection locked="0"/>
    </xf>
    <xf numFmtId="43" fontId="5" fillId="2" borderId="3" xfId="1" applyFont="1" applyFill="1" applyBorder="1" applyAlignment="1">
      <alignment vertical="center"/>
    </xf>
    <xf numFmtId="0" fontId="15" fillId="2" borderId="3" xfId="0" applyFont="1" applyFill="1" applyBorder="1" applyAlignment="1" applyProtection="1">
      <alignment horizontal="left" vertical="center"/>
      <protection locked="0"/>
    </xf>
    <xf numFmtId="0" fontId="5" fillId="0" borderId="0" xfId="3" applyFont="1" applyFill="1" applyProtection="1">
      <protection locked="0"/>
    </xf>
    <xf numFmtId="176" fontId="26" fillId="2" borderId="3" xfId="4" applyNumberFormat="1" applyFont="1" applyFill="1" applyBorder="1" applyAlignment="1" applyProtection="1">
      <alignment vertical="center"/>
      <protection locked="0"/>
    </xf>
    <xf numFmtId="0" fontId="6" fillId="0" borderId="3" xfId="3" applyFill="1" applyBorder="1" applyProtection="1">
      <protection locked="0"/>
    </xf>
    <xf numFmtId="0" fontId="27" fillId="0" borderId="3" xfId="0" applyFont="1" applyFill="1" applyBorder="1" applyAlignment="1" applyProtection="1">
      <alignment horizontal="distributed" vertical="center"/>
      <protection locked="0"/>
    </xf>
    <xf numFmtId="0" fontId="0" fillId="0" borderId="0" xfId="3" applyFont="1" applyProtection="1">
      <protection locked="0"/>
    </xf>
    <xf numFmtId="0" fontId="2" fillId="0" borderId="0" xfId="3" applyFont="1" applyFill="1" applyBorder="1" applyAlignment="1" applyProtection="1">
      <alignment horizontal="right" vertical="center"/>
      <protection locked="0"/>
    </xf>
    <xf numFmtId="0" fontId="0" fillId="0" borderId="3" xfId="3" applyFont="1" applyFill="1" applyBorder="1" applyAlignment="1" applyProtection="1">
      <alignment horizontal="left" vertical="center"/>
      <protection locked="0"/>
    </xf>
    <xf numFmtId="176" fontId="5" fillId="0" borderId="3" xfId="3" applyNumberFormat="1" applyFont="1" applyFill="1" applyBorder="1" applyAlignment="1" applyProtection="1">
      <alignment vertical="center"/>
    </xf>
    <xf numFmtId="0" fontId="0" fillId="0" borderId="3" xfId="3" applyFont="1" applyFill="1" applyBorder="1" applyAlignment="1" applyProtection="1">
      <alignment vertical="center"/>
      <protection locked="0"/>
    </xf>
    <xf numFmtId="0" fontId="8" fillId="0" borderId="3" xfId="3" applyFont="1" applyFill="1" applyBorder="1" applyAlignment="1" applyProtection="1">
      <alignment vertical="center"/>
      <protection locked="0"/>
    </xf>
    <xf numFmtId="176" fontId="5" fillId="0" borderId="3" xfId="3" applyNumberFormat="1" applyFont="1" applyFill="1" applyBorder="1" applyAlignment="1" applyProtection="1">
      <alignment vertical="center"/>
      <protection locked="0"/>
    </xf>
    <xf numFmtId="43" fontId="5" fillId="0" borderId="3" xfId="1" applyFont="1" applyFill="1" applyBorder="1" applyAlignment="1" applyProtection="1">
      <alignment vertical="center"/>
      <protection locked="0"/>
    </xf>
    <xf numFmtId="41" fontId="5" fillId="0" borderId="3" xfId="3" applyNumberFormat="1" applyFont="1" applyFill="1" applyBorder="1" applyAlignment="1" applyProtection="1">
      <alignment vertical="center"/>
      <protection locked="0"/>
    </xf>
    <xf numFmtId="176" fontId="28" fillId="0" borderId="3" xfId="3" applyNumberFormat="1" applyFont="1" applyFill="1" applyBorder="1" applyAlignment="1" applyProtection="1">
      <alignment vertical="center"/>
      <protection locked="0"/>
    </xf>
    <xf numFmtId="179" fontId="28" fillId="0" borderId="3" xfId="3" applyNumberFormat="1" applyFont="1" applyFill="1" applyBorder="1" applyAlignment="1" applyProtection="1">
      <alignment horizontal="right" vertical="center" wrapText="1"/>
    </xf>
    <xf numFmtId="176" fontId="9" fillId="0" borderId="3" xfId="3" applyNumberFormat="1" applyFont="1" applyFill="1" applyBorder="1" applyAlignment="1" applyProtection="1">
      <alignment horizontal="right" vertical="center"/>
    </xf>
    <xf numFmtId="0" fontId="29" fillId="0" borderId="0" xfId="3" applyFont="1" applyFill="1" applyProtection="1">
      <protection locked="0"/>
    </xf>
    <xf numFmtId="43" fontId="0" fillId="0" borderId="0" xfId="1" applyFont="1">
      <alignment vertical="center"/>
    </xf>
    <xf numFmtId="0" fontId="2" fillId="0" borderId="0" xfId="0" applyFont="1">
      <alignment vertical="center"/>
    </xf>
    <xf numFmtId="43" fontId="2" fillId="0" borderId="0" xfId="1" applyFont="1">
      <alignment vertical="center"/>
    </xf>
    <xf numFmtId="43" fontId="2" fillId="0" borderId="0" xfId="1" applyFont="1" applyAlignment="1">
      <alignment horizontal="center" vertical="center"/>
    </xf>
    <xf numFmtId="0" fontId="31" fillId="0" borderId="3" xfId="0" applyFont="1" applyBorder="1" applyAlignment="1">
      <alignment horizontal="center" vertical="center"/>
    </xf>
    <xf numFmtId="43" fontId="31" fillId="0" borderId="3" xfId="1" applyFont="1" applyBorder="1" applyAlignment="1">
      <alignment horizontal="center" vertical="center"/>
    </xf>
    <xf numFmtId="0" fontId="2" fillId="0" borderId="3" xfId="0" applyFont="1" applyBorder="1">
      <alignment vertical="center"/>
    </xf>
    <xf numFmtId="43" fontId="26" fillId="0" borderId="3" xfId="1" applyFont="1" applyBorder="1" applyAlignment="1">
      <alignment horizontal="center" vertical="center"/>
    </xf>
    <xf numFmtId="43" fontId="26" fillId="0" borderId="3" xfId="1" applyFont="1" applyBorder="1">
      <alignment vertical="center"/>
    </xf>
    <xf numFmtId="0" fontId="2" fillId="0" borderId="0" xfId="0" applyFont="1" applyAlignment="1">
      <alignment horizontal="right" vertical="center"/>
    </xf>
    <xf numFmtId="0" fontId="31" fillId="0" borderId="3" xfId="0" applyFont="1" applyBorder="1" applyAlignment="1">
      <alignment horizontal="center" vertical="center" wrapText="1"/>
    </xf>
    <xf numFmtId="0" fontId="32" fillId="0" borderId="3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/>
    </xf>
    <xf numFmtId="43" fontId="2" fillId="0" borderId="3" xfId="1" applyFont="1" applyBorder="1" applyAlignment="1">
      <alignment horizontal="center" vertical="center"/>
    </xf>
    <xf numFmtId="10" fontId="2" fillId="0" borderId="3" xfId="1" applyNumberFormat="1" applyFont="1" applyBorder="1" applyAlignment="1">
      <alignment horizontal="center" vertical="center"/>
    </xf>
    <xf numFmtId="10" fontId="2" fillId="0" borderId="3" xfId="0" applyNumberFormat="1" applyFont="1" applyBorder="1" applyAlignment="1">
      <alignment horizontal="center" vertical="center"/>
    </xf>
    <xf numFmtId="0" fontId="2" fillId="0" borderId="3" xfId="0" applyFont="1" applyFill="1" applyBorder="1">
      <alignment vertical="center"/>
    </xf>
    <xf numFmtId="10" fontId="26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0" fontId="26" fillId="0" borderId="3" xfId="1" applyNumberFormat="1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7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3" xfId="0" applyNumberFormat="1" applyFont="1" applyFill="1" applyBorder="1" applyAlignment="1" applyProtection="1">
      <alignment horizontal="center" vertical="center"/>
    </xf>
    <xf numFmtId="0" fontId="7" fillId="0" borderId="3" xfId="0" applyNumberFormat="1" applyFont="1" applyFill="1" applyBorder="1" applyAlignment="1" applyProtection="1">
      <alignment vertical="center"/>
    </xf>
    <xf numFmtId="3" fontId="19" fillId="0" borderId="3" xfId="0" applyNumberFormat="1" applyFont="1" applyFill="1" applyBorder="1" applyAlignment="1" applyProtection="1">
      <alignment horizontal="center" vertical="center"/>
    </xf>
    <xf numFmtId="3" fontId="7" fillId="0" borderId="3" xfId="0" applyNumberFormat="1" applyFont="1" applyFill="1" applyBorder="1" applyAlignment="1" applyProtection="1">
      <alignment horizontal="center" vertical="center"/>
    </xf>
    <xf numFmtId="0" fontId="2" fillId="0" borderId="3" xfId="0" applyFont="1" applyBorder="1" applyAlignment="1">
      <alignment horizontal="left" vertical="center" indent="1"/>
    </xf>
    <xf numFmtId="0" fontId="0" fillId="0" borderId="0" xfId="0" applyBorder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 indent="1"/>
    </xf>
    <xf numFmtId="0" fontId="31" fillId="0" borderId="3" xfId="0" applyFont="1" applyBorder="1" applyAlignment="1">
      <alignment horizontal="left" vertical="center" indent="1"/>
    </xf>
    <xf numFmtId="10" fontId="26" fillId="0" borderId="3" xfId="0" applyNumberFormat="1" applyFont="1" applyBorder="1" applyAlignment="1">
      <alignment vertical="center"/>
    </xf>
    <xf numFmtId="43" fontId="26" fillId="0" borderId="3" xfId="1" applyFont="1" applyFill="1" applyBorder="1" applyAlignment="1">
      <alignment horizontal="center" vertical="center"/>
    </xf>
    <xf numFmtId="43" fontId="2" fillId="0" borderId="10" xfId="1" applyFont="1" applyFill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 indent="1"/>
    </xf>
    <xf numFmtId="0" fontId="30" fillId="0" borderId="0" xfId="0" applyFont="1" applyAlignment="1">
      <alignment horizontal="center" vertical="center"/>
    </xf>
    <xf numFmtId="0" fontId="31" fillId="0" borderId="3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3" fillId="0" borderId="0" xfId="0" applyNumberFormat="1" applyFont="1" applyFill="1" applyAlignment="1" applyProtection="1">
      <alignment horizontal="center" vertical="center"/>
    </xf>
    <xf numFmtId="0" fontId="7" fillId="0" borderId="9" xfId="0" applyNumberFormat="1" applyFont="1" applyFill="1" applyBorder="1" applyAlignment="1" applyProtection="1">
      <alignment horizontal="right" vertical="center"/>
    </xf>
    <xf numFmtId="0" fontId="1" fillId="0" borderId="0" xfId="3" applyFont="1" applyFill="1" applyBorder="1" applyAlignment="1" applyProtection="1">
      <alignment horizontal="center" vertical="center"/>
      <protection locked="0"/>
    </xf>
    <xf numFmtId="0" fontId="3" fillId="0" borderId="3" xfId="3" applyFont="1" applyFill="1" applyBorder="1" applyAlignment="1" applyProtection="1">
      <alignment horizontal="center" vertical="center"/>
      <protection locked="0"/>
    </xf>
    <xf numFmtId="0" fontId="9" fillId="0" borderId="3" xfId="3" applyFont="1" applyFill="1" applyBorder="1" applyAlignment="1" applyProtection="1">
      <alignment horizontal="center" vertical="center"/>
      <protection locked="0"/>
    </xf>
    <xf numFmtId="0" fontId="9" fillId="0" borderId="3" xfId="3" applyFont="1" applyFill="1" applyBorder="1" applyAlignment="1" applyProtection="1">
      <alignment horizontal="center" vertical="center" wrapText="1"/>
      <protection locked="0"/>
    </xf>
    <xf numFmtId="0" fontId="3" fillId="0" borderId="3" xfId="3" applyFont="1" applyFill="1" applyBorder="1" applyAlignment="1" applyProtection="1">
      <alignment horizontal="center" vertical="center" wrapText="1"/>
      <protection locked="0"/>
    </xf>
    <xf numFmtId="0" fontId="9" fillId="0" borderId="2" xfId="3" applyFont="1" applyFill="1" applyBorder="1" applyAlignment="1" applyProtection="1">
      <alignment horizontal="center" vertical="center" wrapText="1"/>
      <protection locked="0"/>
    </xf>
    <xf numFmtId="49" fontId="24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0" xfId="4" applyNumberFormat="1" applyFont="1" applyFill="1" applyAlignment="1" applyProtection="1">
      <alignment horizontal="center" vertical="center"/>
      <protection locked="0"/>
    </xf>
    <xf numFmtId="49" fontId="3" fillId="0" borderId="1" xfId="4" applyNumberFormat="1" applyFont="1" applyFill="1" applyBorder="1" applyAlignment="1" applyProtection="1">
      <alignment horizontal="center" vertical="center"/>
      <protection locked="0"/>
    </xf>
    <xf numFmtId="49" fontId="3" fillId="0" borderId="2" xfId="4" applyNumberFormat="1" applyFont="1" applyFill="1" applyBorder="1" applyAlignment="1" applyProtection="1">
      <alignment horizontal="center" vertical="center"/>
      <protection locked="0"/>
    </xf>
    <xf numFmtId="0" fontId="1" fillId="0" borderId="0" xfId="3" applyFont="1" applyBorder="1" applyAlignment="1" applyProtection="1">
      <alignment horizontal="center" vertical="center"/>
      <protection locked="0"/>
    </xf>
    <xf numFmtId="0" fontId="3" fillId="0" borderId="1" xfId="3" applyFont="1" applyBorder="1" applyAlignment="1" applyProtection="1">
      <alignment horizontal="center" vertical="center"/>
      <protection locked="0"/>
    </xf>
    <xf numFmtId="0" fontId="3" fillId="0" borderId="4" xfId="3" applyFont="1" applyBorder="1" applyAlignment="1" applyProtection="1">
      <alignment horizontal="center" vertical="center"/>
      <protection locked="0"/>
    </xf>
    <xf numFmtId="0" fontId="3" fillId="0" borderId="1" xfId="3" applyFont="1" applyBorder="1" applyAlignment="1" applyProtection="1">
      <alignment horizontal="center" vertical="center" wrapText="1"/>
      <protection locked="0"/>
    </xf>
    <xf numFmtId="0" fontId="3" fillId="0" borderId="4" xfId="3" applyFont="1" applyBorder="1" applyAlignment="1" applyProtection="1">
      <alignment horizontal="center" vertical="center" wrapText="1"/>
      <protection locked="0"/>
    </xf>
    <xf numFmtId="49" fontId="3" fillId="0" borderId="4" xfId="4" applyNumberFormat="1" applyFont="1" applyFill="1" applyBorder="1" applyAlignment="1" applyProtection="1">
      <alignment horizontal="center" vertical="center"/>
      <protection locked="0"/>
    </xf>
  </cellXfs>
  <cellStyles count="8">
    <cellStyle name="3232" xfId="3"/>
    <cellStyle name="常规" xfId="0" builtinId="0"/>
    <cellStyle name="常规 2" xfId="4"/>
    <cellStyle name="常规 2 2" xfId="2"/>
    <cellStyle name="常规 20" xfId="5"/>
    <cellStyle name="常规 3" xfId="6"/>
    <cellStyle name="常规 4" xfId="7"/>
    <cellStyle name="千位分隔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5&#27902;&#27827;2018.1.16&#25913;&#21518;%20-%2050%25&#22686;&#38271;&#29256;&#26412;%20-%20&#21103;&#26412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市级收入预算表"/>
      <sheetName val="市级支出功能科目预算表"/>
      <sheetName val="市级收支预算平衡表"/>
      <sheetName val="市级基金收入预算"/>
      <sheetName val="市级基金支出预算"/>
      <sheetName val="市级基金平衡表"/>
    </sheetNames>
    <sheetDataSet>
      <sheetData sheetId="0"/>
      <sheetData sheetId="1">
        <row r="39">
          <cell r="B39">
            <v>66303.772089690901</v>
          </cell>
        </row>
      </sheetData>
      <sheetData sheetId="2">
        <row r="1315">
          <cell r="B1315">
            <v>72489</v>
          </cell>
        </row>
      </sheetData>
      <sheetData sheetId="3"/>
      <sheetData sheetId="4">
        <row r="22">
          <cell r="B22">
            <v>159372</v>
          </cell>
        </row>
      </sheetData>
      <sheetData sheetId="5">
        <row r="80">
          <cell r="B80">
            <v>116372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F30"/>
  <sheetViews>
    <sheetView workbookViewId="0">
      <selection activeCell="B14" sqref="B14"/>
    </sheetView>
  </sheetViews>
  <sheetFormatPr defaultColWidth="9" defaultRowHeight="12"/>
  <cols>
    <col min="1" max="1" width="9" style="131"/>
    <col min="2" max="2" width="29.125" style="131" customWidth="1"/>
    <col min="3" max="3" width="20.75" style="131" customWidth="1"/>
    <col min="4" max="5" width="24.25" style="131" customWidth="1"/>
    <col min="6" max="6" width="26" style="131" customWidth="1"/>
    <col min="7" max="16384" width="9" style="131"/>
  </cols>
  <sheetData>
    <row r="3" spans="2:6" ht="21.95" customHeight="1">
      <c r="B3" s="167" t="s">
        <v>0</v>
      </c>
      <c r="C3" s="167"/>
      <c r="D3" s="167"/>
      <c r="E3" s="167"/>
      <c r="F3" s="167"/>
    </row>
    <row r="4" spans="2:6" ht="21.95" customHeight="1">
      <c r="F4" s="139" t="s">
        <v>1</v>
      </c>
    </row>
    <row r="5" spans="2:6" ht="21.95" customHeight="1">
      <c r="B5" s="168" t="s">
        <v>2</v>
      </c>
      <c r="C5" s="168" t="s">
        <v>3</v>
      </c>
      <c r="D5" s="168"/>
      <c r="E5" s="168" t="s">
        <v>4</v>
      </c>
      <c r="F5" s="168"/>
    </row>
    <row r="6" spans="2:6" ht="39.950000000000003" customHeight="1">
      <c r="B6" s="168"/>
      <c r="C6" s="165" t="s">
        <v>5</v>
      </c>
      <c r="D6" s="134" t="s">
        <v>6</v>
      </c>
      <c r="E6" s="140" t="s">
        <v>7</v>
      </c>
      <c r="F6" s="141" t="s">
        <v>8</v>
      </c>
    </row>
    <row r="7" spans="2:6" ht="21.95" customHeight="1">
      <c r="B7" s="136" t="s">
        <v>9</v>
      </c>
      <c r="C7" s="137">
        <f>SUM(C8:C22)</f>
        <v>37378</v>
      </c>
      <c r="D7" s="137">
        <f>SUM(D8:D22)</f>
        <v>37711</v>
      </c>
      <c r="E7" s="149">
        <f>D7/C7</f>
        <v>1.00890898389427</v>
      </c>
      <c r="F7" s="149">
        <v>3.2789322667594099</v>
      </c>
    </row>
    <row r="8" spans="2:6" ht="21.95" customHeight="1">
      <c r="B8" s="157" t="s">
        <v>10</v>
      </c>
      <c r="C8" s="137">
        <v>13203</v>
      </c>
      <c r="D8" s="137">
        <v>11651</v>
      </c>
      <c r="E8" s="149">
        <f t="shared" ref="E8:E30" si="0">D8/C8</f>
        <v>0.88245095811558005</v>
      </c>
      <c r="F8" s="149">
        <v>2.8682914820285599</v>
      </c>
    </row>
    <row r="9" spans="2:6" ht="21.95" customHeight="1">
      <c r="B9" s="157" t="s">
        <v>11</v>
      </c>
      <c r="C9" s="137">
        <v>0</v>
      </c>
      <c r="D9" s="137">
        <v>0</v>
      </c>
      <c r="E9" s="149"/>
      <c r="F9" s="149"/>
    </row>
    <row r="10" spans="2:6" ht="21.95" customHeight="1">
      <c r="B10" s="157" t="s">
        <v>12</v>
      </c>
      <c r="C10" s="137">
        <v>963</v>
      </c>
      <c r="D10" s="137">
        <v>838</v>
      </c>
      <c r="E10" s="149">
        <f t="shared" si="0"/>
        <v>0.870197300103842</v>
      </c>
      <c r="F10" s="149">
        <v>2.82154882154882</v>
      </c>
    </row>
    <row r="11" spans="2:6" ht="21.95" customHeight="1">
      <c r="B11" s="157" t="s">
        <v>13</v>
      </c>
      <c r="C11" s="137">
        <v>911</v>
      </c>
      <c r="D11" s="137">
        <v>938</v>
      </c>
      <c r="E11" s="149">
        <f t="shared" si="0"/>
        <v>1.02963776070252</v>
      </c>
      <c r="F11" s="149">
        <v>3.3380782918149499</v>
      </c>
    </row>
    <row r="12" spans="2:6" ht="21.95" customHeight="1">
      <c r="B12" s="157" t="s">
        <v>14</v>
      </c>
      <c r="C12" s="137">
        <v>1</v>
      </c>
      <c r="D12" s="137">
        <v>67</v>
      </c>
      <c r="E12" s="149">
        <f t="shared" si="0"/>
        <v>67</v>
      </c>
      <c r="F12" s="149">
        <v>67</v>
      </c>
    </row>
    <row r="13" spans="2:6" ht="21.95" customHeight="1">
      <c r="B13" s="166" t="s">
        <v>15</v>
      </c>
      <c r="C13" s="137">
        <v>1830</v>
      </c>
      <c r="D13" s="137">
        <v>1815</v>
      </c>
      <c r="E13" s="149">
        <f t="shared" si="0"/>
        <v>0.99180327868852503</v>
      </c>
      <c r="F13" s="149">
        <v>3.2238010657193601</v>
      </c>
    </row>
    <row r="14" spans="2:6" ht="21.95" customHeight="1">
      <c r="B14" s="166" t="s">
        <v>16</v>
      </c>
      <c r="C14" s="137">
        <v>1089</v>
      </c>
      <c r="D14" s="137">
        <v>1971</v>
      </c>
      <c r="E14" s="149">
        <f t="shared" si="0"/>
        <v>1.8099173553718999</v>
      </c>
      <c r="F14" s="149">
        <v>5.8835820895522399</v>
      </c>
    </row>
    <row r="15" spans="2:6" ht="21.95" customHeight="1">
      <c r="B15" s="166" t="s">
        <v>17</v>
      </c>
      <c r="C15" s="137">
        <v>918</v>
      </c>
      <c r="D15" s="137">
        <v>941</v>
      </c>
      <c r="E15" s="149">
        <f t="shared" si="0"/>
        <v>1.02505446623094</v>
      </c>
      <c r="F15" s="149">
        <v>3.32508833922261</v>
      </c>
    </row>
    <row r="16" spans="2:6" ht="21.95" customHeight="1">
      <c r="B16" s="166" t="s">
        <v>18</v>
      </c>
      <c r="C16" s="137">
        <v>2353</v>
      </c>
      <c r="D16" s="137">
        <v>3125</v>
      </c>
      <c r="E16" s="149">
        <f t="shared" si="0"/>
        <v>1.3280917977050599</v>
      </c>
      <c r="F16" s="149">
        <v>4.3282548476454297</v>
      </c>
    </row>
    <row r="17" spans="2:6" ht="21.95" customHeight="1">
      <c r="B17" s="166" t="s">
        <v>19</v>
      </c>
      <c r="C17" s="137">
        <v>2010</v>
      </c>
      <c r="D17" s="137">
        <v>4851</v>
      </c>
      <c r="E17" s="149">
        <f t="shared" si="0"/>
        <v>2.4134328358208998</v>
      </c>
      <c r="F17" s="149">
        <v>7.8495145631068004</v>
      </c>
    </row>
    <row r="18" spans="2:6" ht="21.95" customHeight="1">
      <c r="B18" s="166" t="s">
        <v>20</v>
      </c>
      <c r="C18" s="137">
        <v>1339</v>
      </c>
      <c r="D18" s="137">
        <v>1431</v>
      </c>
      <c r="E18" s="149">
        <f t="shared" si="0"/>
        <v>1.0687079910380901</v>
      </c>
      <c r="F18" s="149">
        <v>3.4733009708737899</v>
      </c>
    </row>
    <row r="19" spans="2:6" ht="21.95" customHeight="1">
      <c r="B19" s="166" t="s">
        <v>21</v>
      </c>
      <c r="C19" s="137">
        <v>1139</v>
      </c>
      <c r="D19" s="137">
        <v>2291</v>
      </c>
      <c r="E19" s="149">
        <f t="shared" si="0"/>
        <v>2.01141352063213</v>
      </c>
      <c r="F19" s="149">
        <v>6.5270655270655302</v>
      </c>
    </row>
    <row r="20" spans="2:6" ht="21.95" customHeight="1">
      <c r="B20" s="166" t="s">
        <v>22</v>
      </c>
      <c r="C20" s="137">
        <v>11622</v>
      </c>
      <c r="D20" s="137">
        <v>7786</v>
      </c>
      <c r="E20" s="149">
        <f t="shared" si="0"/>
        <v>0.66993632765444799</v>
      </c>
      <c r="F20" s="149">
        <v>2.1772930648769599</v>
      </c>
    </row>
    <row r="21" spans="2:6" ht="21.95" customHeight="1">
      <c r="B21" s="166" t="s">
        <v>23</v>
      </c>
      <c r="C21" s="137"/>
      <c r="D21" s="137">
        <v>6</v>
      </c>
      <c r="E21" s="149"/>
      <c r="F21" s="149"/>
    </row>
    <row r="22" spans="2:6" ht="21.95" customHeight="1">
      <c r="B22" s="166" t="s">
        <v>24</v>
      </c>
      <c r="C22" s="137">
        <v>0</v>
      </c>
      <c r="D22" s="137"/>
      <c r="E22" s="149"/>
      <c r="F22" s="149"/>
    </row>
    <row r="23" spans="2:6" ht="21.95" customHeight="1">
      <c r="B23" s="136" t="s">
        <v>25</v>
      </c>
      <c r="C23" s="137">
        <f>SUM(C24:C29)</f>
        <v>6500</v>
      </c>
      <c r="D23" s="137">
        <f>SUM(D24:D29)</f>
        <v>6492</v>
      </c>
      <c r="E23" s="149">
        <f t="shared" si="0"/>
        <v>0.99876923076923096</v>
      </c>
      <c r="F23" s="149">
        <v>1.7737704918032799</v>
      </c>
    </row>
    <row r="24" spans="2:6" ht="21.95" customHeight="1">
      <c r="B24" s="157" t="s">
        <v>26</v>
      </c>
      <c r="C24" s="137">
        <v>2579</v>
      </c>
      <c r="D24" s="137">
        <v>5202</v>
      </c>
      <c r="E24" s="149">
        <f t="shared" si="0"/>
        <v>2.0170608763086499</v>
      </c>
      <c r="F24" s="149">
        <v>10.120622568093401</v>
      </c>
    </row>
    <row r="25" spans="2:6" ht="21.95" customHeight="1">
      <c r="B25" s="157" t="s">
        <v>27</v>
      </c>
      <c r="C25" s="137">
        <v>3719</v>
      </c>
      <c r="D25" s="137">
        <v>459</v>
      </c>
      <c r="E25" s="149">
        <f t="shared" si="0"/>
        <v>0.123420274267276</v>
      </c>
      <c r="F25" s="149">
        <v>0.16043341488989901</v>
      </c>
    </row>
    <row r="26" spans="2:6" ht="21.95" customHeight="1">
      <c r="B26" s="157" t="s">
        <v>28</v>
      </c>
      <c r="C26" s="137">
        <v>90</v>
      </c>
      <c r="D26" s="137">
        <v>602</v>
      </c>
      <c r="E26" s="149">
        <f t="shared" si="0"/>
        <v>6.68888888888889</v>
      </c>
      <c r="F26" s="149">
        <v>8.6</v>
      </c>
    </row>
    <row r="27" spans="2:6" ht="21.95" customHeight="1">
      <c r="B27" s="157" t="s">
        <v>29</v>
      </c>
      <c r="C27" s="137"/>
      <c r="D27" s="137"/>
      <c r="E27" s="149"/>
      <c r="F27" s="149"/>
    </row>
    <row r="28" spans="2:6" ht="21.95" customHeight="1">
      <c r="B28" s="157" t="s">
        <v>30</v>
      </c>
      <c r="C28" s="137">
        <v>112</v>
      </c>
      <c r="D28" s="137">
        <v>59</v>
      </c>
      <c r="E28" s="149">
        <f t="shared" si="0"/>
        <v>0.52678571428571397</v>
      </c>
      <c r="F28" s="149">
        <v>0.68604651162790697</v>
      </c>
    </row>
    <row r="29" spans="2:6" ht="21.95" customHeight="1">
      <c r="B29" s="157" t="s">
        <v>31</v>
      </c>
      <c r="C29" s="137">
        <v>0</v>
      </c>
      <c r="D29" s="137">
        <v>170</v>
      </c>
      <c r="E29" s="149"/>
      <c r="F29" s="149">
        <v>1.3178294573643401</v>
      </c>
    </row>
    <row r="30" spans="2:6" ht="21.95" customHeight="1">
      <c r="B30" s="148" t="s">
        <v>32</v>
      </c>
      <c r="C30" s="137">
        <f>C7+C23</f>
        <v>43878</v>
      </c>
      <c r="D30" s="137">
        <f>D7+D23</f>
        <v>44203</v>
      </c>
      <c r="E30" s="149">
        <f t="shared" si="0"/>
        <v>1.0074069009526401</v>
      </c>
      <c r="F30" s="149">
        <v>2.9155728513950301</v>
      </c>
    </row>
  </sheetData>
  <mergeCells count="4">
    <mergeCell ref="B3:F3"/>
    <mergeCell ref="C5:D5"/>
    <mergeCell ref="E5:F5"/>
    <mergeCell ref="B5:B6"/>
  </mergeCells>
  <phoneticPr fontId="40" type="noConversion"/>
  <printOptions horizontalCentered="1"/>
  <pageMargins left="0.51181102362204722" right="0.51181102362204722" top="0.59055118110236227" bottom="0.59055118110236227" header="0.31496062992125984" footer="0.31496062992125984"/>
  <pageSetup paperSize="9" scale="77" orientation="landscape" r:id="rId1"/>
  <headerFooter>
    <oddFooter>&amp;C—13—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E20"/>
  <sheetViews>
    <sheetView topLeftCell="A3" workbookViewId="0">
      <selection activeCell="C20" sqref="C20"/>
    </sheetView>
  </sheetViews>
  <sheetFormatPr defaultColWidth="8" defaultRowHeight="13.5"/>
  <cols>
    <col min="1" max="1" width="4.5" style="67" customWidth="1"/>
    <col min="2" max="2" width="39.375" style="67" customWidth="1"/>
    <col min="3" max="3" width="23.125" style="67" customWidth="1"/>
    <col min="4" max="4" width="39.75" style="67" customWidth="1"/>
    <col min="5" max="5" width="24.375" style="67" customWidth="1"/>
    <col min="6" max="257" width="8" style="67"/>
    <col min="258" max="258" width="39.375" style="67" customWidth="1"/>
    <col min="259" max="259" width="23.125" style="67" customWidth="1"/>
    <col min="260" max="260" width="39.75" style="67" customWidth="1"/>
    <col min="261" max="261" width="24.375" style="67" customWidth="1"/>
    <col min="262" max="513" width="8" style="67"/>
    <col min="514" max="514" width="39.375" style="67" customWidth="1"/>
    <col min="515" max="515" width="23.125" style="67" customWidth="1"/>
    <col min="516" max="516" width="39.75" style="67" customWidth="1"/>
    <col min="517" max="517" width="24.375" style="67" customWidth="1"/>
    <col min="518" max="769" width="8" style="67"/>
    <col min="770" max="770" width="39.375" style="67" customWidth="1"/>
    <col min="771" max="771" width="23.125" style="67" customWidth="1"/>
    <col min="772" max="772" width="39.75" style="67" customWidth="1"/>
    <col min="773" max="773" width="24.375" style="67" customWidth="1"/>
    <col min="774" max="1025" width="8" style="67"/>
    <col min="1026" max="1026" width="39.375" style="67" customWidth="1"/>
    <col min="1027" max="1027" width="23.125" style="67" customWidth="1"/>
    <col min="1028" max="1028" width="39.75" style="67" customWidth="1"/>
    <col min="1029" max="1029" width="24.375" style="67" customWidth="1"/>
    <col min="1030" max="1281" width="8" style="67"/>
    <col min="1282" max="1282" width="39.375" style="67" customWidth="1"/>
    <col min="1283" max="1283" width="23.125" style="67" customWidth="1"/>
    <col min="1284" max="1284" width="39.75" style="67" customWidth="1"/>
    <col min="1285" max="1285" width="24.375" style="67" customWidth="1"/>
    <col min="1286" max="1537" width="8" style="67"/>
    <col min="1538" max="1538" width="39.375" style="67" customWidth="1"/>
    <col min="1539" max="1539" width="23.125" style="67" customWidth="1"/>
    <col min="1540" max="1540" width="39.75" style="67" customWidth="1"/>
    <col min="1541" max="1541" width="24.375" style="67" customWidth="1"/>
    <col min="1542" max="1793" width="8" style="67"/>
    <col min="1794" max="1794" width="39.375" style="67" customWidth="1"/>
    <col min="1795" max="1795" width="23.125" style="67" customWidth="1"/>
    <col min="1796" max="1796" width="39.75" style="67" customWidth="1"/>
    <col min="1797" max="1797" width="24.375" style="67" customWidth="1"/>
    <col min="1798" max="2049" width="8" style="67"/>
    <col min="2050" max="2050" width="39.375" style="67" customWidth="1"/>
    <col min="2051" max="2051" width="23.125" style="67" customWidth="1"/>
    <col min="2052" max="2052" width="39.75" style="67" customWidth="1"/>
    <col min="2053" max="2053" width="24.375" style="67" customWidth="1"/>
    <col min="2054" max="2305" width="8" style="67"/>
    <col min="2306" max="2306" width="39.375" style="67" customWidth="1"/>
    <col min="2307" max="2307" width="23.125" style="67" customWidth="1"/>
    <col min="2308" max="2308" width="39.75" style="67" customWidth="1"/>
    <col min="2309" max="2309" width="24.375" style="67" customWidth="1"/>
    <col min="2310" max="2561" width="8" style="67"/>
    <col min="2562" max="2562" width="39.375" style="67" customWidth="1"/>
    <col min="2563" max="2563" width="23.125" style="67" customWidth="1"/>
    <col min="2564" max="2564" width="39.75" style="67" customWidth="1"/>
    <col min="2565" max="2565" width="24.375" style="67" customWidth="1"/>
    <col min="2566" max="2817" width="8" style="67"/>
    <col min="2818" max="2818" width="39.375" style="67" customWidth="1"/>
    <col min="2819" max="2819" width="23.125" style="67" customWidth="1"/>
    <col min="2820" max="2820" width="39.75" style="67" customWidth="1"/>
    <col min="2821" max="2821" width="24.375" style="67" customWidth="1"/>
    <col min="2822" max="3073" width="8" style="67"/>
    <col min="3074" max="3074" width="39.375" style="67" customWidth="1"/>
    <col min="3075" max="3075" width="23.125" style="67" customWidth="1"/>
    <col min="3076" max="3076" width="39.75" style="67" customWidth="1"/>
    <col min="3077" max="3077" width="24.375" style="67" customWidth="1"/>
    <col min="3078" max="3329" width="8" style="67"/>
    <col min="3330" max="3330" width="39.375" style="67" customWidth="1"/>
    <col min="3331" max="3331" width="23.125" style="67" customWidth="1"/>
    <col min="3332" max="3332" width="39.75" style="67" customWidth="1"/>
    <col min="3333" max="3333" width="24.375" style="67" customWidth="1"/>
    <col min="3334" max="3585" width="8" style="67"/>
    <col min="3586" max="3586" width="39.375" style="67" customWidth="1"/>
    <col min="3587" max="3587" width="23.125" style="67" customWidth="1"/>
    <col min="3588" max="3588" width="39.75" style="67" customWidth="1"/>
    <col min="3589" max="3589" width="24.375" style="67" customWidth="1"/>
    <col min="3590" max="3841" width="8" style="67"/>
    <col min="3842" max="3842" width="39.375" style="67" customWidth="1"/>
    <col min="3843" max="3843" width="23.125" style="67" customWidth="1"/>
    <col min="3844" max="3844" width="39.75" style="67" customWidth="1"/>
    <col min="3845" max="3845" width="24.375" style="67" customWidth="1"/>
    <col min="3846" max="4097" width="8" style="67"/>
    <col min="4098" max="4098" width="39.375" style="67" customWidth="1"/>
    <col min="4099" max="4099" width="23.125" style="67" customWidth="1"/>
    <col min="4100" max="4100" width="39.75" style="67" customWidth="1"/>
    <col min="4101" max="4101" width="24.375" style="67" customWidth="1"/>
    <col min="4102" max="4353" width="8" style="67"/>
    <col min="4354" max="4354" width="39.375" style="67" customWidth="1"/>
    <col min="4355" max="4355" width="23.125" style="67" customWidth="1"/>
    <col min="4356" max="4356" width="39.75" style="67" customWidth="1"/>
    <col min="4357" max="4357" width="24.375" style="67" customWidth="1"/>
    <col min="4358" max="4609" width="8" style="67"/>
    <col min="4610" max="4610" width="39.375" style="67" customWidth="1"/>
    <col min="4611" max="4611" width="23.125" style="67" customWidth="1"/>
    <col min="4612" max="4612" width="39.75" style="67" customWidth="1"/>
    <col min="4613" max="4613" width="24.375" style="67" customWidth="1"/>
    <col min="4614" max="4865" width="8" style="67"/>
    <col min="4866" max="4866" width="39.375" style="67" customWidth="1"/>
    <col min="4867" max="4867" width="23.125" style="67" customWidth="1"/>
    <col min="4868" max="4868" width="39.75" style="67" customWidth="1"/>
    <col min="4869" max="4869" width="24.375" style="67" customWidth="1"/>
    <col min="4870" max="5121" width="8" style="67"/>
    <col min="5122" max="5122" width="39.375" style="67" customWidth="1"/>
    <col min="5123" max="5123" width="23.125" style="67" customWidth="1"/>
    <col min="5124" max="5124" width="39.75" style="67" customWidth="1"/>
    <col min="5125" max="5125" width="24.375" style="67" customWidth="1"/>
    <col min="5126" max="5377" width="8" style="67"/>
    <col min="5378" max="5378" width="39.375" style="67" customWidth="1"/>
    <col min="5379" max="5379" width="23.125" style="67" customWidth="1"/>
    <col min="5380" max="5380" width="39.75" style="67" customWidth="1"/>
    <col min="5381" max="5381" width="24.375" style="67" customWidth="1"/>
    <col min="5382" max="5633" width="8" style="67"/>
    <col min="5634" max="5634" width="39.375" style="67" customWidth="1"/>
    <col min="5635" max="5635" width="23.125" style="67" customWidth="1"/>
    <col min="5636" max="5636" width="39.75" style="67" customWidth="1"/>
    <col min="5637" max="5637" width="24.375" style="67" customWidth="1"/>
    <col min="5638" max="5889" width="8" style="67"/>
    <col min="5890" max="5890" width="39.375" style="67" customWidth="1"/>
    <col min="5891" max="5891" width="23.125" style="67" customWidth="1"/>
    <col min="5892" max="5892" width="39.75" style="67" customWidth="1"/>
    <col min="5893" max="5893" width="24.375" style="67" customWidth="1"/>
    <col min="5894" max="6145" width="8" style="67"/>
    <col min="6146" max="6146" width="39.375" style="67" customWidth="1"/>
    <col min="6147" max="6147" width="23.125" style="67" customWidth="1"/>
    <col min="6148" max="6148" width="39.75" style="67" customWidth="1"/>
    <col min="6149" max="6149" width="24.375" style="67" customWidth="1"/>
    <col min="6150" max="6401" width="8" style="67"/>
    <col min="6402" max="6402" width="39.375" style="67" customWidth="1"/>
    <col min="6403" max="6403" width="23.125" style="67" customWidth="1"/>
    <col min="6404" max="6404" width="39.75" style="67" customWidth="1"/>
    <col min="6405" max="6405" width="24.375" style="67" customWidth="1"/>
    <col min="6406" max="6657" width="8" style="67"/>
    <col min="6658" max="6658" width="39.375" style="67" customWidth="1"/>
    <col min="6659" max="6659" width="23.125" style="67" customWidth="1"/>
    <col min="6660" max="6660" width="39.75" style="67" customWidth="1"/>
    <col min="6661" max="6661" width="24.375" style="67" customWidth="1"/>
    <col min="6662" max="6913" width="8" style="67"/>
    <col min="6914" max="6914" width="39.375" style="67" customWidth="1"/>
    <col min="6915" max="6915" width="23.125" style="67" customWidth="1"/>
    <col min="6916" max="6916" width="39.75" style="67" customWidth="1"/>
    <col min="6917" max="6917" width="24.375" style="67" customWidth="1"/>
    <col min="6918" max="7169" width="8" style="67"/>
    <col min="7170" max="7170" width="39.375" style="67" customWidth="1"/>
    <col min="7171" max="7171" width="23.125" style="67" customWidth="1"/>
    <col min="7172" max="7172" width="39.75" style="67" customWidth="1"/>
    <col min="7173" max="7173" width="24.375" style="67" customWidth="1"/>
    <col min="7174" max="7425" width="8" style="67"/>
    <col min="7426" max="7426" width="39.375" style="67" customWidth="1"/>
    <col min="7427" max="7427" width="23.125" style="67" customWidth="1"/>
    <col min="7428" max="7428" width="39.75" style="67" customWidth="1"/>
    <col min="7429" max="7429" width="24.375" style="67" customWidth="1"/>
    <col min="7430" max="7681" width="8" style="67"/>
    <col min="7682" max="7682" width="39.375" style="67" customWidth="1"/>
    <col min="7683" max="7683" width="23.125" style="67" customWidth="1"/>
    <col min="7684" max="7684" width="39.75" style="67" customWidth="1"/>
    <col min="7685" max="7685" width="24.375" style="67" customWidth="1"/>
    <col min="7686" max="7937" width="8" style="67"/>
    <col min="7938" max="7938" width="39.375" style="67" customWidth="1"/>
    <col min="7939" max="7939" width="23.125" style="67" customWidth="1"/>
    <col min="7940" max="7940" width="39.75" style="67" customWidth="1"/>
    <col min="7941" max="7941" width="24.375" style="67" customWidth="1"/>
    <col min="7942" max="8193" width="8" style="67"/>
    <col min="8194" max="8194" width="39.375" style="67" customWidth="1"/>
    <col min="8195" max="8195" width="23.125" style="67" customWidth="1"/>
    <col min="8196" max="8196" width="39.75" style="67" customWidth="1"/>
    <col min="8197" max="8197" width="24.375" style="67" customWidth="1"/>
    <col min="8198" max="8449" width="8" style="67"/>
    <col min="8450" max="8450" width="39.375" style="67" customWidth="1"/>
    <col min="8451" max="8451" width="23.125" style="67" customWidth="1"/>
    <col min="8452" max="8452" width="39.75" style="67" customWidth="1"/>
    <col min="8453" max="8453" width="24.375" style="67" customWidth="1"/>
    <col min="8454" max="8705" width="8" style="67"/>
    <col min="8706" max="8706" width="39.375" style="67" customWidth="1"/>
    <col min="8707" max="8707" width="23.125" style="67" customWidth="1"/>
    <col min="8708" max="8708" width="39.75" style="67" customWidth="1"/>
    <col min="8709" max="8709" width="24.375" style="67" customWidth="1"/>
    <col min="8710" max="8961" width="8" style="67"/>
    <col min="8962" max="8962" width="39.375" style="67" customWidth="1"/>
    <col min="8963" max="8963" width="23.125" style="67" customWidth="1"/>
    <col min="8964" max="8964" width="39.75" style="67" customWidth="1"/>
    <col min="8965" max="8965" width="24.375" style="67" customWidth="1"/>
    <col min="8966" max="9217" width="8" style="67"/>
    <col min="9218" max="9218" width="39.375" style="67" customWidth="1"/>
    <col min="9219" max="9219" width="23.125" style="67" customWidth="1"/>
    <col min="9220" max="9220" width="39.75" style="67" customWidth="1"/>
    <col min="9221" max="9221" width="24.375" style="67" customWidth="1"/>
    <col min="9222" max="9473" width="8" style="67"/>
    <col min="9474" max="9474" width="39.375" style="67" customWidth="1"/>
    <col min="9475" max="9475" width="23.125" style="67" customWidth="1"/>
    <col min="9476" max="9476" width="39.75" style="67" customWidth="1"/>
    <col min="9477" max="9477" width="24.375" style="67" customWidth="1"/>
    <col min="9478" max="9729" width="8" style="67"/>
    <col min="9730" max="9730" width="39.375" style="67" customWidth="1"/>
    <col min="9731" max="9731" width="23.125" style="67" customWidth="1"/>
    <col min="9732" max="9732" width="39.75" style="67" customWidth="1"/>
    <col min="9733" max="9733" width="24.375" style="67" customWidth="1"/>
    <col min="9734" max="9985" width="8" style="67"/>
    <col min="9986" max="9986" width="39.375" style="67" customWidth="1"/>
    <col min="9987" max="9987" width="23.125" style="67" customWidth="1"/>
    <col min="9988" max="9988" width="39.75" style="67" customWidth="1"/>
    <col min="9989" max="9989" width="24.375" style="67" customWidth="1"/>
    <col min="9990" max="10241" width="8" style="67"/>
    <col min="10242" max="10242" width="39.375" style="67" customWidth="1"/>
    <col min="10243" max="10243" width="23.125" style="67" customWidth="1"/>
    <col min="10244" max="10244" width="39.75" style="67" customWidth="1"/>
    <col min="10245" max="10245" width="24.375" style="67" customWidth="1"/>
    <col min="10246" max="10497" width="8" style="67"/>
    <col min="10498" max="10498" width="39.375" style="67" customWidth="1"/>
    <col min="10499" max="10499" width="23.125" style="67" customWidth="1"/>
    <col min="10500" max="10500" width="39.75" style="67" customWidth="1"/>
    <col min="10501" max="10501" width="24.375" style="67" customWidth="1"/>
    <col min="10502" max="10753" width="8" style="67"/>
    <col min="10754" max="10754" width="39.375" style="67" customWidth="1"/>
    <col min="10755" max="10755" width="23.125" style="67" customWidth="1"/>
    <col min="10756" max="10756" width="39.75" style="67" customWidth="1"/>
    <col min="10757" max="10757" width="24.375" style="67" customWidth="1"/>
    <col min="10758" max="11009" width="8" style="67"/>
    <col min="11010" max="11010" width="39.375" style="67" customWidth="1"/>
    <col min="11011" max="11011" width="23.125" style="67" customWidth="1"/>
    <col min="11012" max="11012" width="39.75" style="67" customWidth="1"/>
    <col min="11013" max="11013" width="24.375" style="67" customWidth="1"/>
    <col min="11014" max="11265" width="8" style="67"/>
    <col min="11266" max="11266" width="39.375" style="67" customWidth="1"/>
    <col min="11267" max="11267" width="23.125" style="67" customWidth="1"/>
    <col min="11268" max="11268" width="39.75" style="67" customWidth="1"/>
    <col min="11269" max="11269" width="24.375" style="67" customWidth="1"/>
    <col min="11270" max="11521" width="8" style="67"/>
    <col min="11522" max="11522" width="39.375" style="67" customWidth="1"/>
    <col min="11523" max="11523" width="23.125" style="67" customWidth="1"/>
    <col min="11524" max="11524" width="39.75" style="67" customWidth="1"/>
    <col min="11525" max="11525" width="24.375" style="67" customWidth="1"/>
    <col min="11526" max="11777" width="8" style="67"/>
    <col min="11778" max="11778" width="39.375" style="67" customWidth="1"/>
    <col min="11779" max="11779" width="23.125" style="67" customWidth="1"/>
    <col min="11780" max="11780" width="39.75" style="67" customWidth="1"/>
    <col min="11781" max="11781" width="24.375" style="67" customWidth="1"/>
    <col min="11782" max="12033" width="8" style="67"/>
    <col min="12034" max="12034" width="39.375" style="67" customWidth="1"/>
    <col min="12035" max="12035" width="23.125" style="67" customWidth="1"/>
    <col min="12036" max="12036" width="39.75" style="67" customWidth="1"/>
    <col min="12037" max="12037" width="24.375" style="67" customWidth="1"/>
    <col min="12038" max="12289" width="8" style="67"/>
    <col min="12290" max="12290" width="39.375" style="67" customWidth="1"/>
    <col min="12291" max="12291" width="23.125" style="67" customWidth="1"/>
    <col min="12292" max="12292" width="39.75" style="67" customWidth="1"/>
    <col min="12293" max="12293" width="24.375" style="67" customWidth="1"/>
    <col min="12294" max="12545" width="8" style="67"/>
    <col min="12546" max="12546" width="39.375" style="67" customWidth="1"/>
    <col min="12547" max="12547" width="23.125" style="67" customWidth="1"/>
    <col min="12548" max="12548" width="39.75" style="67" customWidth="1"/>
    <col min="12549" max="12549" width="24.375" style="67" customWidth="1"/>
    <col min="12550" max="12801" width="8" style="67"/>
    <col min="12802" max="12802" width="39.375" style="67" customWidth="1"/>
    <col min="12803" max="12803" width="23.125" style="67" customWidth="1"/>
    <col min="12804" max="12804" width="39.75" style="67" customWidth="1"/>
    <col min="12805" max="12805" width="24.375" style="67" customWidth="1"/>
    <col min="12806" max="13057" width="8" style="67"/>
    <col min="13058" max="13058" width="39.375" style="67" customWidth="1"/>
    <col min="13059" max="13059" width="23.125" style="67" customWidth="1"/>
    <col min="13060" max="13060" width="39.75" style="67" customWidth="1"/>
    <col min="13061" max="13061" width="24.375" style="67" customWidth="1"/>
    <col min="13062" max="13313" width="8" style="67"/>
    <col min="13314" max="13314" width="39.375" style="67" customWidth="1"/>
    <col min="13315" max="13315" width="23.125" style="67" customWidth="1"/>
    <col min="13316" max="13316" width="39.75" style="67" customWidth="1"/>
    <col min="13317" max="13317" width="24.375" style="67" customWidth="1"/>
    <col min="13318" max="13569" width="8" style="67"/>
    <col min="13570" max="13570" width="39.375" style="67" customWidth="1"/>
    <col min="13571" max="13571" width="23.125" style="67" customWidth="1"/>
    <col min="13572" max="13572" width="39.75" style="67" customWidth="1"/>
    <col min="13573" max="13573" width="24.375" style="67" customWidth="1"/>
    <col min="13574" max="13825" width="8" style="67"/>
    <col min="13826" max="13826" width="39.375" style="67" customWidth="1"/>
    <col min="13827" max="13827" width="23.125" style="67" customWidth="1"/>
    <col min="13828" max="13828" width="39.75" style="67" customWidth="1"/>
    <col min="13829" max="13829" width="24.375" style="67" customWidth="1"/>
    <col min="13830" max="14081" width="8" style="67"/>
    <col min="14082" max="14082" width="39.375" style="67" customWidth="1"/>
    <col min="14083" max="14083" width="23.125" style="67" customWidth="1"/>
    <col min="14084" max="14084" width="39.75" style="67" customWidth="1"/>
    <col min="14085" max="14085" width="24.375" style="67" customWidth="1"/>
    <col min="14086" max="14337" width="8" style="67"/>
    <col min="14338" max="14338" width="39.375" style="67" customWidth="1"/>
    <col min="14339" max="14339" width="23.125" style="67" customWidth="1"/>
    <col min="14340" max="14340" width="39.75" style="67" customWidth="1"/>
    <col min="14341" max="14341" width="24.375" style="67" customWidth="1"/>
    <col min="14342" max="14593" width="8" style="67"/>
    <col min="14594" max="14594" width="39.375" style="67" customWidth="1"/>
    <col min="14595" max="14595" width="23.125" style="67" customWidth="1"/>
    <col min="14596" max="14596" width="39.75" style="67" customWidth="1"/>
    <col min="14597" max="14597" width="24.375" style="67" customWidth="1"/>
    <col min="14598" max="14849" width="8" style="67"/>
    <col min="14850" max="14850" width="39.375" style="67" customWidth="1"/>
    <col min="14851" max="14851" width="23.125" style="67" customWidth="1"/>
    <col min="14852" max="14852" width="39.75" style="67" customWidth="1"/>
    <col min="14853" max="14853" width="24.375" style="67" customWidth="1"/>
    <col min="14854" max="15105" width="8" style="67"/>
    <col min="15106" max="15106" width="39.375" style="67" customWidth="1"/>
    <col min="15107" max="15107" width="23.125" style="67" customWidth="1"/>
    <col min="15108" max="15108" width="39.75" style="67" customWidth="1"/>
    <col min="15109" max="15109" width="24.375" style="67" customWidth="1"/>
    <col min="15110" max="15361" width="8" style="67"/>
    <col min="15362" max="15362" width="39.375" style="67" customWidth="1"/>
    <col min="15363" max="15363" width="23.125" style="67" customWidth="1"/>
    <col min="15364" max="15364" width="39.75" style="67" customWidth="1"/>
    <col min="15365" max="15365" width="24.375" style="67" customWidth="1"/>
    <col min="15366" max="15617" width="8" style="67"/>
    <col min="15618" max="15618" width="39.375" style="67" customWidth="1"/>
    <col min="15619" max="15619" width="23.125" style="67" customWidth="1"/>
    <col min="15620" max="15620" width="39.75" style="67" customWidth="1"/>
    <col min="15621" max="15621" width="24.375" style="67" customWidth="1"/>
    <col min="15622" max="15873" width="8" style="67"/>
    <col min="15874" max="15874" width="39.375" style="67" customWidth="1"/>
    <col min="15875" max="15875" width="23.125" style="67" customWidth="1"/>
    <col min="15876" max="15876" width="39.75" style="67" customWidth="1"/>
    <col min="15877" max="15877" width="24.375" style="67" customWidth="1"/>
    <col min="15878" max="16129" width="8" style="67"/>
    <col min="16130" max="16130" width="39.375" style="67" customWidth="1"/>
    <col min="16131" max="16131" width="23.125" style="67" customWidth="1"/>
    <col min="16132" max="16132" width="39.75" style="67" customWidth="1"/>
    <col min="16133" max="16133" width="24.375" style="67" customWidth="1"/>
    <col min="16134" max="16384" width="8" style="67"/>
  </cols>
  <sheetData>
    <row r="1" spans="1:5" ht="19.5" customHeight="1">
      <c r="A1" s="68"/>
      <c r="B1" s="3"/>
      <c r="C1" s="4"/>
      <c r="D1" s="4"/>
      <c r="E1" s="4"/>
    </row>
    <row r="2" spans="1:5" ht="29.25" customHeight="1">
      <c r="B2" s="179" t="s">
        <v>1251</v>
      </c>
      <c r="C2" s="179"/>
      <c r="D2" s="179"/>
      <c r="E2" s="179"/>
    </row>
    <row r="3" spans="1:5" ht="20.25" customHeight="1">
      <c r="B3" s="69"/>
      <c r="C3" s="69"/>
      <c r="D3" s="69"/>
      <c r="E3" s="70" t="s">
        <v>1</v>
      </c>
    </row>
    <row r="4" spans="1:5" ht="23.1" customHeight="1">
      <c r="B4" s="180" t="s">
        <v>1252</v>
      </c>
      <c r="C4" s="181"/>
      <c r="D4" s="180" t="s">
        <v>1253</v>
      </c>
      <c r="E4" s="180"/>
    </row>
    <row r="5" spans="1:5" ht="23.1" customHeight="1">
      <c r="B5" s="7" t="s">
        <v>1254</v>
      </c>
      <c r="C5" s="7" t="s">
        <v>5</v>
      </c>
      <c r="D5" s="7" t="s">
        <v>1254</v>
      </c>
      <c r="E5" s="6" t="s">
        <v>5</v>
      </c>
    </row>
    <row r="6" spans="1:5" ht="23.1" customHeight="1">
      <c r="B6" s="71" t="s">
        <v>249</v>
      </c>
      <c r="C6" s="72">
        <f>[1]市级收入预算表!B39</f>
        <v>66303.772089690901</v>
      </c>
      <c r="D6" s="71" t="s">
        <v>1255</v>
      </c>
      <c r="E6" s="73">
        <f>[1]市级支出功能科目预算表!B1315</f>
        <v>72489</v>
      </c>
    </row>
    <row r="7" spans="1:5" ht="23.1" customHeight="1">
      <c r="B7" s="74" t="s">
        <v>1256</v>
      </c>
      <c r="C7" s="75">
        <f>SUM(C8,C12,C16,C18)</f>
        <v>39828</v>
      </c>
      <c r="D7" s="74" t="s">
        <v>1257</v>
      </c>
      <c r="E7" s="73">
        <f>SUM(E8,E12,E18)</f>
        <v>33643</v>
      </c>
    </row>
    <row r="8" spans="1:5" ht="23.1" customHeight="1">
      <c r="B8" s="76" t="s">
        <v>1258</v>
      </c>
      <c r="C8" s="77">
        <f>SUM(C9:C11)</f>
        <v>6075</v>
      </c>
      <c r="D8" s="76" t="s">
        <v>1259</v>
      </c>
      <c r="E8" s="78">
        <f>SUM(E9:E11)</f>
        <v>25024</v>
      </c>
    </row>
    <row r="9" spans="1:5" ht="23.1" customHeight="1">
      <c r="B9" s="79" t="s">
        <v>1260</v>
      </c>
      <c r="C9" s="80">
        <v>859</v>
      </c>
      <c r="D9" s="79" t="s">
        <v>1261</v>
      </c>
      <c r="E9" s="81">
        <v>20421</v>
      </c>
    </row>
    <row r="10" spans="1:5" ht="23.1" customHeight="1">
      <c r="B10" s="79" t="s">
        <v>1262</v>
      </c>
      <c r="C10" s="80">
        <v>5216</v>
      </c>
      <c r="D10" s="79" t="s">
        <v>1263</v>
      </c>
      <c r="E10" s="81"/>
    </row>
    <row r="11" spans="1:5" ht="23.1" customHeight="1">
      <c r="B11" s="79" t="s">
        <v>1264</v>
      </c>
      <c r="C11" s="80"/>
      <c r="D11" s="79" t="s">
        <v>1265</v>
      </c>
      <c r="E11" s="81">
        <v>4603</v>
      </c>
    </row>
    <row r="12" spans="1:5" ht="23.1" customHeight="1">
      <c r="B12" s="79" t="s">
        <v>1266</v>
      </c>
      <c r="C12" s="82">
        <f>SUM(C13:C15)</f>
        <v>0</v>
      </c>
      <c r="D12" s="79" t="s">
        <v>1267</v>
      </c>
      <c r="E12" s="83">
        <f>SUM(E13:E15)</f>
        <v>0</v>
      </c>
    </row>
    <row r="13" spans="1:5" ht="23.1" customHeight="1">
      <c r="B13" s="79" t="s">
        <v>1268</v>
      </c>
      <c r="C13" s="84"/>
      <c r="D13" s="79" t="s">
        <v>1269</v>
      </c>
      <c r="E13" s="81"/>
    </row>
    <row r="14" spans="1:5" ht="23.1" customHeight="1">
      <c r="B14" s="79" t="s">
        <v>1270</v>
      </c>
      <c r="C14" s="84"/>
      <c r="D14" s="79" t="s">
        <v>1271</v>
      </c>
      <c r="E14" s="81"/>
    </row>
    <row r="15" spans="1:5" ht="23.1" customHeight="1">
      <c r="B15" s="79" t="s">
        <v>1272</v>
      </c>
      <c r="C15" s="84"/>
      <c r="D15" s="79" t="s">
        <v>1273</v>
      </c>
      <c r="E15" s="81"/>
    </row>
    <row r="16" spans="1:5" ht="23.1" customHeight="1">
      <c r="B16" s="79" t="s">
        <v>1274</v>
      </c>
      <c r="C16" s="85">
        <v>27000</v>
      </c>
      <c r="D16" s="79" t="s">
        <v>1275</v>
      </c>
      <c r="E16" s="81"/>
    </row>
    <row r="17" spans="2:5" ht="23.1" customHeight="1">
      <c r="B17" s="79" t="s">
        <v>1276</v>
      </c>
      <c r="C17" s="85">
        <v>27000</v>
      </c>
      <c r="D17" s="79" t="s">
        <v>1277</v>
      </c>
      <c r="E17" s="81"/>
    </row>
    <row r="18" spans="2:5" ht="23.1" customHeight="1">
      <c r="B18" s="79" t="s">
        <v>1278</v>
      </c>
      <c r="C18" s="84">
        <v>6753</v>
      </c>
      <c r="D18" s="79" t="s">
        <v>1279</v>
      </c>
      <c r="E18" s="81">
        <v>8619</v>
      </c>
    </row>
    <row r="19" spans="2:5" ht="23.1" customHeight="1">
      <c r="B19" s="86" t="s">
        <v>1280</v>
      </c>
      <c r="C19" s="75">
        <f>SUM(C6:C7)</f>
        <v>106131.772089691</v>
      </c>
      <c r="D19" s="86" t="s">
        <v>1281</v>
      </c>
      <c r="E19" s="73">
        <f>SUM(E6:E7)</f>
        <v>106132</v>
      </c>
    </row>
    <row r="20" spans="2:5" ht="20.100000000000001" customHeight="1">
      <c r="B20" s="87" t="s">
        <v>250</v>
      </c>
      <c r="C20" s="88"/>
      <c r="D20" s="88"/>
      <c r="E20" s="88"/>
    </row>
  </sheetData>
  <mergeCells count="3">
    <mergeCell ref="B2:E2"/>
    <mergeCell ref="B4:C4"/>
    <mergeCell ref="D4:E4"/>
  </mergeCells>
  <phoneticPr fontId="40" type="noConversion"/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&amp;C—23—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E23"/>
  <sheetViews>
    <sheetView topLeftCell="A6" workbookViewId="0">
      <selection activeCell="B22" sqref="B22"/>
    </sheetView>
  </sheetViews>
  <sheetFormatPr defaultColWidth="8" defaultRowHeight="14.25"/>
  <cols>
    <col min="1" max="1" width="8" style="1"/>
    <col min="2" max="2" width="48.5" style="19" customWidth="1"/>
    <col min="3" max="5" width="20.625" style="19" customWidth="1"/>
    <col min="6" max="257" width="8" style="1"/>
    <col min="258" max="258" width="48.5" style="1" customWidth="1"/>
    <col min="259" max="261" width="20.625" style="1" customWidth="1"/>
    <col min="262" max="513" width="8" style="1"/>
    <col min="514" max="514" width="48.5" style="1" customWidth="1"/>
    <col min="515" max="517" width="20.625" style="1" customWidth="1"/>
    <col min="518" max="769" width="8" style="1"/>
    <col min="770" max="770" width="48.5" style="1" customWidth="1"/>
    <col min="771" max="773" width="20.625" style="1" customWidth="1"/>
    <col min="774" max="1025" width="8" style="1"/>
    <col min="1026" max="1026" width="48.5" style="1" customWidth="1"/>
    <col min="1027" max="1029" width="20.625" style="1" customWidth="1"/>
    <col min="1030" max="1281" width="8" style="1"/>
    <col min="1282" max="1282" width="48.5" style="1" customWidth="1"/>
    <col min="1283" max="1285" width="20.625" style="1" customWidth="1"/>
    <col min="1286" max="1537" width="8" style="1"/>
    <col min="1538" max="1538" width="48.5" style="1" customWidth="1"/>
    <col min="1539" max="1541" width="20.625" style="1" customWidth="1"/>
    <col min="1542" max="1793" width="8" style="1"/>
    <col min="1794" max="1794" width="48.5" style="1" customWidth="1"/>
    <col min="1795" max="1797" width="20.625" style="1" customWidth="1"/>
    <col min="1798" max="2049" width="8" style="1"/>
    <col min="2050" max="2050" width="48.5" style="1" customWidth="1"/>
    <col min="2051" max="2053" width="20.625" style="1" customWidth="1"/>
    <col min="2054" max="2305" width="8" style="1"/>
    <col min="2306" max="2306" width="48.5" style="1" customWidth="1"/>
    <col min="2307" max="2309" width="20.625" style="1" customWidth="1"/>
    <col min="2310" max="2561" width="8" style="1"/>
    <col min="2562" max="2562" width="48.5" style="1" customWidth="1"/>
    <col min="2563" max="2565" width="20.625" style="1" customWidth="1"/>
    <col min="2566" max="2817" width="8" style="1"/>
    <col min="2818" max="2818" width="48.5" style="1" customWidth="1"/>
    <col min="2819" max="2821" width="20.625" style="1" customWidth="1"/>
    <col min="2822" max="3073" width="8" style="1"/>
    <col min="3074" max="3074" width="48.5" style="1" customWidth="1"/>
    <col min="3075" max="3077" width="20.625" style="1" customWidth="1"/>
    <col min="3078" max="3329" width="8" style="1"/>
    <col min="3330" max="3330" width="48.5" style="1" customWidth="1"/>
    <col min="3331" max="3333" width="20.625" style="1" customWidth="1"/>
    <col min="3334" max="3585" width="8" style="1"/>
    <col min="3586" max="3586" width="48.5" style="1" customWidth="1"/>
    <col min="3587" max="3589" width="20.625" style="1" customWidth="1"/>
    <col min="3590" max="3841" width="8" style="1"/>
    <col min="3842" max="3842" width="48.5" style="1" customWidth="1"/>
    <col min="3843" max="3845" width="20.625" style="1" customWidth="1"/>
    <col min="3846" max="4097" width="8" style="1"/>
    <col min="4098" max="4098" width="48.5" style="1" customWidth="1"/>
    <col min="4099" max="4101" width="20.625" style="1" customWidth="1"/>
    <col min="4102" max="4353" width="8" style="1"/>
    <col min="4354" max="4354" width="48.5" style="1" customWidth="1"/>
    <col min="4355" max="4357" width="20.625" style="1" customWidth="1"/>
    <col min="4358" max="4609" width="8" style="1"/>
    <col min="4610" max="4610" width="48.5" style="1" customWidth="1"/>
    <col min="4611" max="4613" width="20.625" style="1" customWidth="1"/>
    <col min="4614" max="4865" width="8" style="1"/>
    <col min="4866" max="4866" width="48.5" style="1" customWidth="1"/>
    <col min="4867" max="4869" width="20.625" style="1" customWidth="1"/>
    <col min="4870" max="5121" width="8" style="1"/>
    <col min="5122" max="5122" width="48.5" style="1" customWidth="1"/>
    <col min="5123" max="5125" width="20.625" style="1" customWidth="1"/>
    <col min="5126" max="5377" width="8" style="1"/>
    <col min="5378" max="5378" width="48.5" style="1" customWidth="1"/>
    <col min="5379" max="5381" width="20.625" style="1" customWidth="1"/>
    <col min="5382" max="5633" width="8" style="1"/>
    <col min="5634" max="5634" width="48.5" style="1" customWidth="1"/>
    <col min="5635" max="5637" width="20.625" style="1" customWidth="1"/>
    <col min="5638" max="5889" width="8" style="1"/>
    <col min="5890" max="5890" width="48.5" style="1" customWidth="1"/>
    <col min="5891" max="5893" width="20.625" style="1" customWidth="1"/>
    <col min="5894" max="6145" width="8" style="1"/>
    <col min="6146" max="6146" width="48.5" style="1" customWidth="1"/>
    <col min="6147" max="6149" width="20.625" style="1" customWidth="1"/>
    <col min="6150" max="6401" width="8" style="1"/>
    <col min="6402" max="6402" width="48.5" style="1" customWidth="1"/>
    <col min="6403" max="6405" width="20.625" style="1" customWidth="1"/>
    <col min="6406" max="6657" width="8" style="1"/>
    <col min="6658" max="6658" width="48.5" style="1" customWidth="1"/>
    <col min="6659" max="6661" width="20.625" style="1" customWidth="1"/>
    <col min="6662" max="6913" width="8" style="1"/>
    <col min="6914" max="6914" width="48.5" style="1" customWidth="1"/>
    <col min="6915" max="6917" width="20.625" style="1" customWidth="1"/>
    <col min="6918" max="7169" width="8" style="1"/>
    <col min="7170" max="7170" width="48.5" style="1" customWidth="1"/>
    <col min="7171" max="7173" width="20.625" style="1" customWidth="1"/>
    <col min="7174" max="7425" width="8" style="1"/>
    <col min="7426" max="7426" width="48.5" style="1" customWidth="1"/>
    <col min="7427" max="7429" width="20.625" style="1" customWidth="1"/>
    <col min="7430" max="7681" width="8" style="1"/>
    <col min="7682" max="7682" width="48.5" style="1" customWidth="1"/>
    <col min="7683" max="7685" width="20.625" style="1" customWidth="1"/>
    <col min="7686" max="7937" width="8" style="1"/>
    <col min="7938" max="7938" width="48.5" style="1" customWidth="1"/>
    <col min="7939" max="7941" width="20.625" style="1" customWidth="1"/>
    <col min="7942" max="8193" width="8" style="1"/>
    <col min="8194" max="8194" width="48.5" style="1" customWidth="1"/>
    <col min="8195" max="8197" width="20.625" style="1" customWidth="1"/>
    <col min="8198" max="8449" width="8" style="1"/>
    <col min="8450" max="8450" width="48.5" style="1" customWidth="1"/>
    <col min="8451" max="8453" width="20.625" style="1" customWidth="1"/>
    <col min="8454" max="8705" width="8" style="1"/>
    <col min="8706" max="8706" width="48.5" style="1" customWidth="1"/>
    <col min="8707" max="8709" width="20.625" style="1" customWidth="1"/>
    <col min="8710" max="8961" width="8" style="1"/>
    <col min="8962" max="8962" width="48.5" style="1" customWidth="1"/>
    <col min="8963" max="8965" width="20.625" style="1" customWidth="1"/>
    <col min="8966" max="9217" width="8" style="1"/>
    <col min="9218" max="9218" width="48.5" style="1" customWidth="1"/>
    <col min="9219" max="9221" width="20.625" style="1" customWidth="1"/>
    <col min="9222" max="9473" width="8" style="1"/>
    <col min="9474" max="9474" width="48.5" style="1" customWidth="1"/>
    <col min="9475" max="9477" width="20.625" style="1" customWidth="1"/>
    <col min="9478" max="9729" width="8" style="1"/>
    <col min="9730" max="9730" width="48.5" style="1" customWidth="1"/>
    <col min="9731" max="9733" width="20.625" style="1" customWidth="1"/>
    <col min="9734" max="9985" width="8" style="1"/>
    <col min="9986" max="9986" width="48.5" style="1" customWidth="1"/>
    <col min="9987" max="9989" width="20.625" style="1" customWidth="1"/>
    <col min="9990" max="10241" width="8" style="1"/>
    <col min="10242" max="10242" width="48.5" style="1" customWidth="1"/>
    <col min="10243" max="10245" width="20.625" style="1" customWidth="1"/>
    <col min="10246" max="10497" width="8" style="1"/>
    <col min="10498" max="10498" width="48.5" style="1" customWidth="1"/>
    <col min="10499" max="10501" width="20.625" style="1" customWidth="1"/>
    <col min="10502" max="10753" width="8" style="1"/>
    <col min="10754" max="10754" width="48.5" style="1" customWidth="1"/>
    <col min="10755" max="10757" width="20.625" style="1" customWidth="1"/>
    <col min="10758" max="11009" width="8" style="1"/>
    <col min="11010" max="11010" width="48.5" style="1" customWidth="1"/>
    <col min="11011" max="11013" width="20.625" style="1" customWidth="1"/>
    <col min="11014" max="11265" width="8" style="1"/>
    <col min="11266" max="11266" width="48.5" style="1" customWidth="1"/>
    <col min="11267" max="11269" width="20.625" style="1" customWidth="1"/>
    <col min="11270" max="11521" width="8" style="1"/>
    <col min="11522" max="11522" width="48.5" style="1" customWidth="1"/>
    <col min="11523" max="11525" width="20.625" style="1" customWidth="1"/>
    <col min="11526" max="11777" width="8" style="1"/>
    <col min="11778" max="11778" width="48.5" style="1" customWidth="1"/>
    <col min="11779" max="11781" width="20.625" style="1" customWidth="1"/>
    <col min="11782" max="12033" width="8" style="1"/>
    <col min="12034" max="12034" width="48.5" style="1" customWidth="1"/>
    <col min="12035" max="12037" width="20.625" style="1" customWidth="1"/>
    <col min="12038" max="12289" width="8" style="1"/>
    <col min="12290" max="12290" width="48.5" style="1" customWidth="1"/>
    <col min="12291" max="12293" width="20.625" style="1" customWidth="1"/>
    <col min="12294" max="12545" width="8" style="1"/>
    <col min="12546" max="12546" width="48.5" style="1" customWidth="1"/>
    <col min="12547" max="12549" width="20.625" style="1" customWidth="1"/>
    <col min="12550" max="12801" width="8" style="1"/>
    <col min="12802" max="12802" width="48.5" style="1" customWidth="1"/>
    <col min="12803" max="12805" width="20.625" style="1" customWidth="1"/>
    <col min="12806" max="13057" width="8" style="1"/>
    <col min="13058" max="13058" width="48.5" style="1" customWidth="1"/>
    <col min="13059" max="13061" width="20.625" style="1" customWidth="1"/>
    <col min="13062" max="13313" width="8" style="1"/>
    <col min="13314" max="13314" width="48.5" style="1" customWidth="1"/>
    <col min="13315" max="13317" width="20.625" style="1" customWidth="1"/>
    <col min="13318" max="13569" width="8" style="1"/>
    <col min="13570" max="13570" width="48.5" style="1" customWidth="1"/>
    <col min="13571" max="13573" width="20.625" style="1" customWidth="1"/>
    <col min="13574" max="13825" width="8" style="1"/>
    <col min="13826" max="13826" width="48.5" style="1" customWidth="1"/>
    <col min="13827" max="13829" width="20.625" style="1" customWidth="1"/>
    <col min="13830" max="14081" width="8" style="1"/>
    <col min="14082" max="14082" width="48.5" style="1" customWidth="1"/>
    <col min="14083" max="14085" width="20.625" style="1" customWidth="1"/>
    <col min="14086" max="14337" width="8" style="1"/>
    <col min="14338" max="14338" width="48.5" style="1" customWidth="1"/>
    <col min="14339" max="14341" width="20.625" style="1" customWidth="1"/>
    <col min="14342" max="14593" width="8" style="1"/>
    <col min="14594" max="14594" width="48.5" style="1" customWidth="1"/>
    <col min="14595" max="14597" width="20.625" style="1" customWidth="1"/>
    <col min="14598" max="14849" width="8" style="1"/>
    <col min="14850" max="14850" width="48.5" style="1" customWidth="1"/>
    <col min="14851" max="14853" width="20.625" style="1" customWidth="1"/>
    <col min="14854" max="15105" width="8" style="1"/>
    <col min="15106" max="15106" width="48.5" style="1" customWidth="1"/>
    <col min="15107" max="15109" width="20.625" style="1" customWidth="1"/>
    <col min="15110" max="15361" width="8" style="1"/>
    <col min="15362" max="15362" width="48.5" style="1" customWidth="1"/>
    <col min="15363" max="15365" width="20.625" style="1" customWidth="1"/>
    <col min="15366" max="15617" width="8" style="1"/>
    <col min="15618" max="15618" width="48.5" style="1" customWidth="1"/>
    <col min="15619" max="15621" width="20.625" style="1" customWidth="1"/>
    <col min="15622" max="15873" width="8" style="1"/>
    <col min="15874" max="15874" width="48.5" style="1" customWidth="1"/>
    <col min="15875" max="15877" width="20.625" style="1" customWidth="1"/>
    <col min="15878" max="16129" width="8" style="1"/>
    <col min="16130" max="16130" width="48.5" style="1" customWidth="1"/>
    <col min="16131" max="16133" width="20.625" style="1" customWidth="1"/>
    <col min="16134" max="16384" width="8" style="1"/>
  </cols>
  <sheetData>
    <row r="1" spans="1:5">
      <c r="A1" s="2"/>
      <c r="B1" s="21"/>
      <c r="C1" s="22"/>
      <c r="D1" s="22"/>
      <c r="E1" s="22"/>
    </row>
    <row r="2" spans="1:5" ht="22.5">
      <c r="B2" s="182" t="s">
        <v>1282</v>
      </c>
      <c r="C2" s="182"/>
      <c r="D2" s="182"/>
      <c r="E2" s="182"/>
    </row>
    <row r="3" spans="1:5">
      <c r="B3" s="54"/>
      <c r="C3" s="23"/>
      <c r="D3" s="23"/>
      <c r="E3" s="55" t="s">
        <v>1</v>
      </c>
    </row>
    <row r="4" spans="1:5" ht="18" customHeight="1">
      <c r="B4" s="183" t="s">
        <v>214</v>
      </c>
      <c r="C4" s="25" t="s">
        <v>1283</v>
      </c>
      <c r="D4" s="26" t="s">
        <v>1284</v>
      </c>
      <c r="E4" s="185" t="s">
        <v>1285</v>
      </c>
    </row>
    <row r="5" spans="1:5" ht="18" customHeight="1">
      <c r="B5" s="184"/>
      <c r="C5" s="27" t="s">
        <v>1286</v>
      </c>
      <c r="D5" s="28" t="s">
        <v>1287</v>
      </c>
      <c r="E5" s="186"/>
    </row>
    <row r="6" spans="1:5" ht="21.75" customHeight="1">
      <c r="B6" s="56" t="s">
        <v>1288</v>
      </c>
      <c r="C6" s="57"/>
      <c r="D6" s="57"/>
      <c r="E6" s="58"/>
    </row>
    <row r="7" spans="1:5" ht="21.75" customHeight="1">
      <c r="B7" s="56" t="s">
        <v>1289</v>
      </c>
      <c r="C7" s="59"/>
      <c r="D7" s="59"/>
      <c r="E7" s="31"/>
    </row>
    <row r="8" spans="1:5" ht="21.75" customHeight="1">
      <c r="B8" s="56" t="s">
        <v>1290</v>
      </c>
      <c r="C8" s="59"/>
      <c r="D8" s="59"/>
      <c r="E8" s="31"/>
    </row>
    <row r="9" spans="1:5" ht="21.75" customHeight="1">
      <c r="B9" s="56" t="s">
        <v>1291</v>
      </c>
      <c r="C9" s="59">
        <v>5000</v>
      </c>
      <c r="D9" s="59">
        <v>13430</v>
      </c>
      <c r="E9" s="31">
        <f>C9/D9*100-100</f>
        <v>-62.769918093819804</v>
      </c>
    </row>
    <row r="10" spans="1:5" ht="21.75" customHeight="1">
      <c r="B10" s="60" t="s">
        <v>1292</v>
      </c>
      <c r="C10" s="61">
        <f>SUM(C11:C13)</f>
        <v>291472</v>
      </c>
      <c r="D10" s="62">
        <f>SUM(D11:D13)</f>
        <v>177348</v>
      </c>
      <c r="E10" s="31">
        <f>C10/D10*100-100</f>
        <v>64.350316891084191</v>
      </c>
    </row>
    <row r="11" spans="1:5" ht="21.75" customHeight="1">
      <c r="B11" s="63" t="s">
        <v>1293</v>
      </c>
      <c r="C11" s="64">
        <v>291472</v>
      </c>
      <c r="D11" s="59">
        <v>176247</v>
      </c>
      <c r="E11" s="31">
        <f>C11/D11*100-100</f>
        <v>65.376999324811209</v>
      </c>
    </row>
    <row r="12" spans="1:5" ht="21.75" customHeight="1">
      <c r="B12" s="65" t="s">
        <v>1294</v>
      </c>
      <c r="C12" s="59"/>
      <c r="D12" s="59"/>
      <c r="E12" s="31"/>
    </row>
    <row r="13" spans="1:5" ht="21.75" customHeight="1">
      <c r="B13" s="65" t="s">
        <v>1295</v>
      </c>
      <c r="C13" s="59"/>
      <c r="D13" s="59">
        <v>1101</v>
      </c>
      <c r="E13" s="31">
        <f>C13/D13*100-100</f>
        <v>-100</v>
      </c>
    </row>
    <row r="14" spans="1:5" ht="21.75" customHeight="1">
      <c r="B14" s="56" t="s">
        <v>1296</v>
      </c>
      <c r="C14" s="59">
        <v>12175</v>
      </c>
      <c r="D14" s="59"/>
      <c r="E14" s="31"/>
    </row>
    <row r="15" spans="1:5" ht="21.75" customHeight="1">
      <c r="B15" s="56" t="s">
        <v>1297</v>
      </c>
      <c r="C15" s="59">
        <v>728</v>
      </c>
      <c r="D15" s="59">
        <v>85</v>
      </c>
      <c r="E15" s="31">
        <f>C15/D15*100-100</f>
        <v>756.47058823529414</v>
      </c>
    </row>
    <row r="16" spans="1:5" ht="21.75" customHeight="1">
      <c r="B16" s="56" t="s">
        <v>1298</v>
      </c>
      <c r="C16" s="62">
        <f>SUM(C17:C18)</f>
        <v>0</v>
      </c>
      <c r="D16" s="62">
        <f>SUM(D17:D18)</f>
        <v>0</v>
      </c>
      <c r="E16" s="31"/>
    </row>
    <row r="17" spans="2:5" ht="21.75" customHeight="1">
      <c r="B17" s="63" t="s">
        <v>1299</v>
      </c>
      <c r="C17" s="59"/>
      <c r="D17" s="59"/>
      <c r="E17" s="31"/>
    </row>
    <row r="18" spans="2:5" ht="21.75" customHeight="1">
      <c r="B18" s="65" t="s">
        <v>1300</v>
      </c>
      <c r="C18" s="59"/>
      <c r="D18" s="59"/>
      <c r="E18" s="31"/>
    </row>
    <row r="19" spans="2:5" ht="21.75" customHeight="1">
      <c r="B19" s="56" t="s">
        <v>1301</v>
      </c>
      <c r="C19" s="59"/>
      <c r="D19" s="59"/>
      <c r="E19" s="31"/>
    </row>
    <row r="20" spans="2:5" ht="21.75" customHeight="1">
      <c r="B20" s="66" t="s">
        <v>1302</v>
      </c>
      <c r="C20" s="59"/>
      <c r="D20" s="59"/>
      <c r="E20" s="31"/>
    </row>
    <row r="21" spans="2:5" ht="21.75" customHeight="1">
      <c r="B21" s="56" t="s">
        <v>1303</v>
      </c>
      <c r="C21" s="59"/>
      <c r="D21" s="59"/>
      <c r="E21" s="31"/>
    </row>
    <row r="22" spans="2:5" ht="21.75" customHeight="1">
      <c r="B22" s="8" t="s">
        <v>1304</v>
      </c>
      <c r="C22" s="9">
        <f>SUM(C6:C10,C14:C16,C19:C21)</f>
        <v>309375</v>
      </c>
      <c r="D22" s="9">
        <f>SUM(D6:D10,D14:D16,D19:D21)</f>
        <v>190863</v>
      </c>
      <c r="E22" s="31">
        <f>C22/D22*100-100</f>
        <v>62.092705238836231</v>
      </c>
    </row>
    <row r="23" spans="2:5">
      <c r="B23" s="66" t="s">
        <v>250</v>
      </c>
    </row>
  </sheetData>
  <mergeCells count="3">
    <mergeCell ref="B2:E2"/>
    <mergeCell ref="B4:B5"/>
    <mergeCell ref="E4:E5"/>
  </mergeCells>
  <phoneticPr fontId="40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&amp;C—24—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E80"/>
  <sheetViews>
    <sheetView topLeftCell="A12" workbookViewId="0">
      <selection activeCell="B84" sqref="B84"/>
    </sheetView>
  </sheetViews>
  <sheetFormatPr defaultColWidth="7.875" defaultRowHeight="12.75"/>
  <cols>
    <col min="1" max="1" width="7.875" style="19"/>
    <col min="2" max="2" width="77.625" style="19" customWidth="1"/>
    <col min="3" max="3" width="11.5" style="19" customWidth="1"/>
    <col min="4" max="4" width="12" style="19" customWidth="1"/>
    <col min="5" max="5" width="11.75" style="19" customWidth="1"/>
    <col min="6" max="257" width="7.875" style="19"/>
    <col min="258" max="258" width="77.625" style="19" customWidth="1"/>
    <col min="259" max="259" width="11.5" style="19" customWidth="1"/>
    <col min="260" max="260" width="12" style="19" customWidth="1"/>
    <col min="261" max="261" width="11.75" style="19" customWidth="1"/>
    <col min="262" max="513" width="7.875" style="19"/>
    <col min="514" max="514" width="77.625" style="19" customWidth="1"/>
    <col min="515" max="515" width="11.5" style="19" customWidth="1"/>
    <col min="516" max="516" width="12" style="19" customWidth="1"/>
    <col min="517" max="517" width="11.75" style="19" customWidth="1"/>
    <col min="518" max="769" width="7.875" style="19"/>
    <col min="770" max="770" width="77.625" style="19" customWidth="1"/>
    <col min="771" max="771" width="11.5" style="19" customWidth="1"/>
    <col min="772" max="772" width="12" style="19" customWidth="1"/>
    <col min="773" max="773" width="11.75" style="19" customWidth="1"/>
    <col min="774" max="1025" width="7.875" style="19"/>
    <col min="1026" max="1026" width="77.625" style="19" customWidth="1"/>
    <col min="1027" max="1027" width="11.5" style="19" customWidth="1"/>
    <col min="1028" max="1028" width="12" style="19" customWidth="1"/>
    <col min="1029" max="1029" width="11.75" style="19" customWidth="1"/>
    <col min="1030" max="1281" width="7.875" style="19"/>
    <col min="1282" max="1282" width="77.625" style="19" customWidth="1"/>
    <col min="1283" max="1283" width="11.5" style="19" customWidth="1"/>
    <col min="1284" max="1284" width="12" style="19" customWidth="1"/>
    <col min="1285" max="1285" width="11.75" style="19" customWidth="1"/>
    <col min="1286" max="1537" width="7.875" style="19"/>
    <col min="1538" max="1538" width="77.625" style="19" customWidth="1"/>
    <col min="1539" max="1539" width="11.5" style="19" customWidth="1"/>
    <col min="1540" max="1540" width="12" style="19" customWidth="1"/>
    <col min="1541" max="1541" width="11.75" style="19" customWidth="1"/>
    <col min="1542" max="1793" width="7.875" style="19"/>
    <col min="1794" max="1794" width="77.625" style="19" customWidth="1"/>
    <col min="1795" max="1795" width="11.5" style="19" customWidth="1"/>
    <col min="1796" max="1796" width="12" style="19" customWidth="1"/>
    <col min="1797" max="1797" width="11.75" style="19" customWidth="1"/>
    <col min="1798" max="2049" width="7.875" style="19"/>
    <col min="2050" max="2050" width="77.625" style="19" customWidth="1"/>
    <col min="2051" max="2051" width="11.5" style="19" customWidth="1"/>
    <col min="2052" max="2052" width="12" style="19" customWidth="1"/>
    <col min="2053" max="2053" width="11.75" style="19" customWidth="1"/>
    <col min="2054" max="2305" width="7.875" style="19"/>
    <col min="2306" max="2306" width="77.625" style="19" customWidth="1"/>
    <col min="2307" max="2307" width="11.5" style="19" customWidth="1"/>
    <col min="2308" max="2308" width="12" style="19" customWidth="1"/>
    <col min="2309" max="2309" width="11.75" style="19" customWidth="1"/>
    <col min="2310" max="2561" width="7.875" style="19"/>
    <col min="2562" max="2562" width="77.625" style="19" customWidth="1"/>
    <col min="2563" max="2563" width="11.5" style="19" customWidth="1"/>
    <col min="2564" max="2564" width="12" style="19" customWidth="1"/>
    <col min="2565" max="2565" width="11.75" style="19" customWidth="1"/>
    <col min="2566" max="2817" width="7.875" style="19"/>
    <col min="2818" max="2818" width="77.625" style="19" customWidth="1"/>
    <col min="2819" max="2819" width="11.5" style="19" customWidth="1"/>
    <col min="2820" max="2820" width="12" style="19" customWidth="1"/>
    <col min="2821" max="2821" width="11.75" style="19" customWidth="1"/>
    <col min="2822" max="3073" width="7.875" style="19"/>
    <col min="3074" max="3074" width="77.625" style="19" customWidth="1"/>
    <col min="3075" max="3075" width="11.5" style="19" customWidth="1"/>
    <col min="3076" max="3076" width="12" style="19" customWidth="1"/>
    <col min="3077" max="3077" width="11.75" style="19" customWidth="1"/>
    <col min="3078" max="3329" width="7.875" style="19"/>
    <col min="3330" max="3330" width="77.625" style="19" customWidth="1"/>
    <col min="3331" max="3331" width="11.5" style="19" customWidth="1"/>
    <col min="3332" max="3332" width="12" style="19" customWidth="1"/>
    <col min="3333" max="3333" width="11.75" style="19" customWidth="1"/>
    <col min="3334" max="3585" width="7.875" style="19"/>
    <col min="3586" max="3586" width="77.625" style="19" customWidth="1"/>
    <col min="3587" max="3587" width="11.5" style="19" customWidth="1"/>
    <col min="3588" max="3588" width="12" style="19" customWidth="1"/>
    <col min="3589" max="3589" width="11.75" style="19" customWidth="1"/>
    <col min="3590" max="3841" width="7.875" style="19"/>
    <col min="3842" max="3842" width="77.625" style="19" customWidth="1"/>
    <col min="3843" max="3843" width="11.5" style="19" customWidth="1"/>
    <col min="3844" max="3844" width="12" style="19" customWidth="1"/>
    <col min="3845" max="3845" width="11.75" style="19" customWidth="1"/>
    <col min="3846" max="4097" width="7.875" style="19"/>
    <col min="4098" max="4098" width="77.625" style="19" customWidth="1"/>
    <col min="4099" max="4099" width="11.5" style="19" customWidth="1"/>
    <col min="4100" max="4100" width="12" style="19" customWidth="1"/>
    <col min="4101" max="4101" width="11.75" style="19" customWidth="1"/>
    <col min="4102" max="4353" width="7.875" style="19"/>
    <col min="4354" max="4354" width="77.625" style="19" customWidth="1"/>
    <col min="4355" max="4355" width="11.5" style="19" customWidth="1"/>
    <col min="4356" max="4356" width="12" style="19" customWidth="1"/>
    <col min="4357" max="4357" width="11.75" style="19" customWidth="1"/>
    <col min="4358" max="4609" width="7.875" style="19"/>
    <col min="4610" max="4610" width="77.625" style="19" customWidth="1"/>
    <col min="4611" max="4611" width="11.5" style="19" customWidth="1"/>
    <col min="4612" max="4612" width="12" style="19" customWidth="1"/>
    <col min="4613" max="4613" width="11.75" style="19" customWidth="1"/>
    <col min="4614" max="4865" width="7.875" style="19"/>
    <col min="4866" max="4866" width="77.625" style="19" customWidth="1"/>
    <col min="4867" max="4867" width="11.5" style="19" customWidth="1"/>
    <col min="4868" max="4868" width="12" style="19" customWidth="1"/>
    <col min="4869" max="4869" width="11.75" style="19" customWidth="1"/>
    <col min="4870" max="5121" width="7.875" style="19"/>
    <col min="5122" max="5122" width="77.625" style="19" customWidth="1"/>
    <col min="5123" max="5123" width="11.5" style="19" customWidth="1"/>
    <col min="5124" max="5124" width="12" style="19" customWidth="1"/>
    <col min="5125" max="5125" width="11.75" style="19" customWidth="1"/>
    <col min="5126" max="5377" width="7.875" style="19"/>
    <col min="5378" max="5378" width="77.625" style="19" customWidth="1"/>
    <col min="5379" max="5379" width="11.5" style="19" customWidth="1"/>
    <col min="5380" max="5380" width="12" style="19" customWidth="1"/>
    <col min="5381" max="5381" width="11.75" style="19" customWidth="1"/>
    <col min="5382" max="5633" width="7.875" style="19"/>
    <col min="5634" max="5634" width="77.625" style="19" customWidth="1"/>
    <col min="5635" max="5635" width="11.5" style="19" customWidth="1"/>
    <col min="5636" max="5636" width="12" style="19" customWidth="1"/>
    <col min="5637" max="5637" width="11.75" style="19" customWidth="1"/>
    <col min="5638" max="5889" width="7.875" style="19"/>
    <col min="5890" max="5890" width="77.625" style="19" customWidth="1"/>
    <col min="5891" max="5891" width="11.5" style="19" customWidth="1"/>
    <col min="5892" max="5892" width="12" style="19" customWidth="1"/>
    <col min="5893" max="5893" width="11.75" style="19" customWidth="1"/>
    <col min="5894" max="6145" width="7.875" style="19"/>
    <col min="6146" max="6146" width="77.625" style="19" customWidth="1"/>
    <col min="6147" max="6147" width="11.5" style="19" customWidth="1"/>
    <col min="6148" max="6148" width="12" style="19" customWidth="1"/>
    <col min="6149" max="6149" width="11.75" style="19" customWidth="1"/>
    <col min="6150" max="6401" width="7.875" style="19"/>
    <col min="6402" max="6402" width="77.625" style="19" customWidth="1"/>
    <col min="6403" max="6403" width="11.5" style="19" customWidth="1"/>
    <col min="6404" max="6404" width="12" style="19" customWidth="1"/>
    <col min="6405" max="6405" width="11.75" style="19" customWidth="1"/>
    <col min="6406" max="6657" width="7.875" style="19"/>
    <col min="6658" max="6658" width="77.625" style="19" customWidth="1"/>
    <col min="6659" max="6659" width="11.5" style="19" customWidth="1"/>
    <col min="6660" max="6660" width="12" style="19" customWidth="1"/>
    <col min="6661" max="6661" width="11.75" style="19" customWidth="1"/>
    <col min="6662" max="6913" width="7.875" style="19"/>
    <col min="6914" max="6914" width="77.625" style="19" customWidth="1"/>
    <col min="6915" max="6915" width="11.5" style="19" customWidth="1"/>
    <col min="6916" max="6916" width="12" style="19" customWidth="1"/>
    <col min="6917" max="6917" width="11.75" style="19" customWidth="1"/>
    <col min="6918" max="7169" width="7.875" style="19"/>
    <col min="7170" max="7170" width="77.625" style="19" customWidth="1"/>
    <col min="7171" max="7171" width="11.5" style="19" customWidth="1"/>
    <col min="7172" max="7172" width="12" style="19" customWidth="1"/>
    <col min="7173" max="7173" width="11.75" style="19" customWidth="1"/>
    <col min="7174" max="7425" width="7.875" style="19"/>
    <col min="7426" max="7426" width="77.625" style="19" customWidth="1"/>
    <col min="7427" max="7427" width="11.5" style="19" customWidth="1"/>
    <col min="7428" max="7428" width="12" style="19" customWidth="1"/>
    <col min="7429" max="7429" width="11.75" style="19" customWidth="1"/>
    <col min="7430" max="7681" width="7.875" style="19"/>
    <col min="7682" max="7682" width="77.625" style="19" customWidth="1"/>
    <col min="7683" max="7683" width="11.5" style="19" customWidth="1"/>
    <col min="7684" max="7684" width="12" style="19" customWidth="1"/>
    <col min="7685" max="7685" width="11.75" style="19" customWidth="1"/>
    <col min="7686" max="7937" width="7.875" style="19"/>
    <col min="7938" max="7938" width="77.625" style="19" customWidth="1"/>
    <col min="7939" max="7939" width="11.5" style="19" customWidth="1"/>
    <col min="7940" max="7940" width="12" style="19" customWidth="1"/>
    <col min="7941" max="7941" width="11.75" style="19" customWidth="1"/>
    <col min="7942" max="8193" width="7.875" style="19"/>
    <col min="8194" max="8194" width="77.625" style="19" customWidth="1"/>
    <col min="8195" max="8195" width="11.5" style="19" customWidth="1"/>
    <col min="8196" max="8196" width="12" style="19" customWidth="1"/>
    <col min="8197" max="8197" width="11.75" style="19" customWidth="1"/>
    <col min="8198" max="8449" width="7.875" style="19"/>
    <col min="8450" max="8450" width="77.625" style="19" customWidth="1"/>
    <col min="8451" max="8451" width="11.5" style="19" customWidth="1"/>
    <col min="8452" max="8452" width="12" style="19" customWidth="1"/>
    <col min="8453" max="8453" width="11.75" style="19" customWidth="1"/>
    <col min="8454" max="8705" width="7.875" style="19"/>
    <col min="8706" max="8706" width="77.625" style="19" customWidth="1"/>
    <col min="8707" max="8707" width="11.5" style="19" customWidth="1"/>
    <col min="8708" max="8708" width="12" style="19" customWidth="1"/>
    <col min="8709" max="8709" width="11.75" style="19" customWidth="1"/>
    <col min="8710" max="8961" width="7.875" style="19"/>
    <col min="8962" max="8962" width="77.625" style="19" customWidth="1"/>
    <col min="8963" max="8963" width="11.5" style="19" customWidth="1"/>
    <col min="8964" max="8964" width="12" style="19" customWidth="1"/>
    <col min="8965" max="8965" width="11.75" style="19" customWidth="1"/>
    <col min="8966" max="9217" width="7.875" style="19"/>
    <col min="9218" max="9218" width="77.625" style="19" customWidth="1"/>
    <col min="9219" max="9219" width="11.5" style="19" customWidth="1"/>
    <col min="9220" max="9220" width="12" style="19" customWidth="1"/>
    <col min="9221" max="9221" width="11.75" style="19" customWidth="1"/>
    <col min="9222" max="9473" width="7.875" style="19"/>
    <col min="9474" max="9474" width="77.625" style="19" customWidth="1"/>
    <col min="9475" max="9475" width="11.5" style="19" customWidth="1"/>
    <col min="9476" max="9476" width="12" style="19" customWidth="1"/>
    <col min="9477" max="9477" width="11.75" style="19" customWidth="1"/>
    <col min="9478" max="9729" width="7.875" style="19"/>
    <col min="9730" max="9730" width="77.625" style="19" customWidth="1"/>
    <col min="9731" max="9731" width="11.5" style="19" customWidth="1"/>
    <col min="9732" max="9732" width="12" style="19" customWidth="1"/>
    <col min="9733" max="9733" width="11.75" style="19" customWidth="1"/>
    <col min="9734" max="9985" width="7.875" style="19"/>
    <col min="9986" max="9986" width="77.625" style="19" customWidth="1"/>
    <col min="9987" max="9987" width="11.5" style="19" customWidth="1"/>
    <col min="9988" max="9988" width="12" style="19" customWidth="1"/>
    <col min="9989" max="9989" width="11.75" style="19" customWidth="1"/>
    <col min="9990" max="10241" width="7.875" style="19"/>
    <col min="10242" max="10242" width="77.625" style="19" customWidth="1"/>
    <col min="10243" max="10243" width="11.5" style="19" customWidth="1"/>
    <col min="10244" max="10244" width="12" style="19" customWidth="1"/>
    <col min="10245" max="10245" width="11.75" style="19" customWidth="1"/>
    <col min="10246" max="10497" width="7.875" style="19"/>
    <col min="10498" max="10498" width="77.625" style="19" customWidth="1"/>
    <col min="10499" max="10499" width="11.5" style="19" customWidth="1"/>
    <col min="10500" max="10500" width="12" style="19" customWidth="1"/>
    <col min="10501" max="10501" width="11.75" style="19" customWidth="1"/>
    <col min="10502" max="10753" width="7.875" style="19"/>
    <col min="10754" max="10754" width="77.625" style="19" customWidth="1"/>
    <col min="10755" max="10755" width="11.5" style="19" customWidth="1"/>
    <col min="10756" max="10756" width="12" style="19" customWidth="1"/>
    <col min="10757" max="10757" width="11.75" style="19" customWidth="1"/>
    <col min="10758" max="11009" width="7.875" style="19"/>
    <col min="11010" max="11010" width="77.625" style="19" customWidth="1"/>
    <col min="11011" max="11011" width="11.5" style="19" customWidth="1"/>
    <col min="11012" max="11012" width="12" style="19" customWidth="1"/>
    <col min="11013" max="11013" width="11.75" style="19" customWidth="1"/>
    <col min="11014" max="11265" width="7.875" style="19"/>
    <col min="11266" max="11266" width="77.625" style="19" customWidth="1"/>
    <col min="11267" max="11267" width="11.5" style="19" customWidth="1"/>
    <col min="11268" max="11268" width="12" style="19" customWidth="1"/>
    <col min="11269" max="11269" width="11.75" style="19" customWidth="1"/>
    <col min="11270" max="11521" width="7.875" style="19"/>
    <col min="11522" max="11522" width="77.625" style="19" customWidth="1"/>
    <col min="11523" max="11523" width="11.5" style="19" customWidth="1"/>
    <col min="11524" max="11524" width="12" style="19" customWidth="1"/>
    <col min="11525" max="11525" width="11.75" style="19" customWidth="1"/>
    <col min="11526" max="11777" width="7.875" style="19"/>
    <col min="11778" max="11778" width="77.625" style="19" customWidth="1"/>
    <col min="11779" max="11779" width="11.5" style="19" customWidth="1"/>
    <col min="11780" max="11780" width="12" style="19" customWidth="1"/>
    <col min="11781" max="11781" width="11.75" style="19" customWidth="1"/>
    <col min="11782" max="12033" width="7.875" style="19"/>
    <col min="12034" max="12034" width="77.625" style="19" customWidth="1"/>
    <col min="12035" max="12035" width="11.5" style="19" customWidth="1"/>
    <col min="12036" max="12036" width="12" style="19" customWidth="1"/>
    <col min="12037" max="12037" width="11.75" style="19" customWidth="1"/>
    <col min="12038" max="12289" width="7.875" style="19"/>
    <col min="12290" max="12290" width="77.625" style="19" customWidth="1"/>
    <col min="12291" max="12291" width="11.5" style="19" customWidth="1"/>
    <col min="12292" max="12292" width="12" style="19" customWidth="1"/>
    <col min="12293" max="12293" width="11.75" style="19" customWidth="1"/>
    <col min="12294" max="12545" width="7.875" style="19"/>
    <col min="12546" max="12546" width="77.625" style="19" customWidth="1"/>
    <col min="12547" max="12547" width="11.5" style="19" customWidth="1"/>
    <col min="12548" max="12548" width="12" style="19" customWidth="1"/>
    <col min="12549" max="12549" width="11.75" style="19" customWidth="1"/>
    <col min="12550" max="12801" width="7.875" style="19"/>
    <col min="12802" max="12802" width="77.625" style="19" customWidth="1"/>
    <col min="12803" max="12803" width="11.5" style="19" customWidth="1"/>
    <col min="12804" max="12804" width="12" style="19" customWidth="1"/>
    <col min="12805" max="12805" width="11.75" style="19" customWidth="1"/>
    <col min="12806" max="13057" width="7.875" style="19"/>
    <col min="13058" max="13058" width="77.625" style="19" customWidth="1"/>
    <col min="13059" max="13059" width="11.5" style="19" customWidth="1"/>
    <col min="13060" max="13060" width="12" style="19" customWidth="1"/>
    <col min="13061" max="13061" width="11.75" style="19" customWidth="1"/>
    <col min="13062" max="13313" width="7.875" style="19"/>
    <col min="13314" max="13314" width="77.625" style="19" customWidth="1"/>
    <col min="13315" max="13315" width="11.5" style="19" customWidth="1"/>
    <col min="13316" max="13316" width="12" style="19" customWidth="1"/>
    <col min="13317" max="13317" width="11.75" style="19" customWidth="1"/>
    <col min="13318" max="13569" width="7.875" style="19"/>
    <col min="13570" max="13570" width="77.625" style="19" customWidth="1"/>
    <col min="13571" max="13571" width="11.5" style="19" customWidth="1"/>
    <col min="13572" max="13572" width="12" style="19" customWidth="1"/>
    <col min="13573" max="13573" width="11.75" style="19" customWidth="1"/>
    <col min="13574" max="13825" width="7.875" style="19"/>
    <col min="13826" max="13826" width="77.625" style="19" customWidth="1"/>
    <col min="13827" max="13827" width="11.5" style="19" customWidth="1"/>
    <col min="13828" max="13828" width="12" style="19" customWidth="1"/>
    <col min="13829" max="13829" width="11.75" style="19" customWidth="1"/>
    <col min="13830" max="14081" width="7.875" style="19"/>
    <col min="14082" max="14082" width="77.625" style="19" customWidth="1"/>
    <col min="14083" max="14083" width="11.5" style="19" customWidth="1"/>
    <col min="14084" max="14084" width="12" style="19" customWidth="1"/>
    <col min="14085" max="14085" width="11.75" style="19" customWidth="1"/>
    <col min="14086" max="14337" width="7.875" style="19"/>
    <col min="14338" max="14338" width="77.625" style="19" customWidth="1"/>
    <col min="14339" max="14339" width="11.5" style="19" customWidth="1"/>
    <col min="14340" max="14340" width="12" style="19" customWidth="1"/>
    <col min="14341" max="14341" width="11.75" style="19" customWidth="1"/>
    <col min="14342" max="14593" width="7.875" style="19"/>
    <col min="14594" max="14594" width="77.625" style="19" customWidth="1"/>
    <col min="14595" max="14595" width="11.5" style="19" customWidth="1"/>
    <col min="14596" max="14596" width="12" style="19" customWidth="1"/>
    <col min="14597" max="14597" width="11.75" style="19" customWidth="1"/>
    <col min="14598" max="14849" width="7.875" style="19"/>
    <col min="14850" max="14850" width="77.625" style="19" customWidth="1"/>
    <col min="14851" max="14851" width="11.5" style="19" customWidth="1"/>
    <col min="14852" max="14852" width="12" style="19" customWidth="1"/>
    <col min="14853" max="14853" width="11.75" style="19" customWidth="1"/>
    <col min="14854" max="15105" width="7.875" style="19"/>
    <col min="15106" max="15106" width="77.625" style="19" customWidth="1"/>
    <col min="15107" max="15107" width="11.5" style="19" customWidth="1"/>
    <col min="15108" max="15108" width="12" style="19" customWidth="1"/>
    <col min="15109" max="15109" width="11.75" style="19" customWidth="1"/>
    <col min="15110" max="15361" width="7.875" style="19"/>
    <col min="15362" max="15362" width="77.625" style="19" customWidth="1"/>
    <col min="15363" max="15363" width="11.5" style="19" customWidth="1"/>
    <col min="15364" max="15364" width="12" style="19" customWidth="1"/>
    <col min="15365" max="15365" width="11.75" style="19" customWidth="1"/>
    <col min="15366" max="15617" width="7.875" style="19"/>
    <col min="15618" max="15618" width="77.625" style="19" customWidth="1"/>
    <col min="15619" max="15619" width="11.5" style="19" customWidth="1"/>
    <col min="15620" max="15620" width="12" style="19" customWidth="1"/>
    <col min="15621" max="15621" width="11.75" style="19" customWidth="1"/>
    <col min="15622" max="15873" width="7.875" style="19"/>
    <col min="15874" max="15874" width="77.625" style="19" customWidth="1"/>
    <col min="15875" max="15875" width="11.5" style="19" customWidth="1"/>
    <col min="15876" max="15876" width="12" style="19" customWidth="1"/>
    <col min="15877" max="15877" width="11.75" style="19" customWidth="1"/>
    <col min="15878" max="16129" width="7.875" style="19"/>
    <col min="16130" max="16130" width="77.625" style="19" customWidth="1"/>
    <col min="16131" max="16131" width="11.5" style="19" customWidth="1"/>
    <col min="16132" max="16132" width="12" style="19" customWidth="1"/>
    <col min="16133" max="16133" width="11.75" style="19" customWidth="1"/>
    <col min="16134" max="16384" width="7.875" style="19"/>
  </cols>
  <sheetData>
    <row r="1" spans="1:5" ht="18" customHeight="1">
      <c r="A1" s="20"/>
      <c r="B1" s="21"/>
      <c r="C1" s="22"/>
    </row>
    <row r="2" spans="1:5" ht="26.1" customHeight="1">
      <c r="B2" s="182" t="s">
        <v>1305</v>
      </c>
      <c r="C2" s="182"/>
      <c r="D2" s="182"/>
      <c r="E2" s="182"/>
    </row>
    <row r="3" spans="1:5" ht="17.100000000000001" customHeight="1">
      <c r="B3" s="23"/>
      <c r="C3" s="23"/>
      <c r="E3" s="24" t="s">
        <v>1</v>
      </c>
    </row>
    <row r="4" spans="1:5" ht="21" customHeight="1">
      <c r="B4" s="180" t="s">
        <v>1306</v>
      </c>
      <c r="C4" s="25" t="s">
        <v>1307</v>
      </c>
      <c r="D4" s="26" t="s">
        <v>1284</v>
      </c>
      <c r="E4" s="185" t="s">
        <v>1285</v>
      </c>
    </row>
    <row r="5" spans="1:5" ht="20.100000000000001" customHeight="1">
      <c r="B5" s="187"/>
      <c r="C5" s="27" t="s">
        <v>1308</v>
      </c>
      <c r="D5" s="28" t="s">
        <v>1309</v>
      </c>
      <c r="E5" s="186"/>
    </row>
    <row r="6" spans="1:5" ht="18.75" customHeight="1">
      <c r="B6" s="29" t="s">
        <v>1310</v>
      </c>
      <c r="C6" s="30">
        <f>SUM(C7,C20,C24:C25,C31,C35,C39,C43,C49)</f>
        <v>220464</v>
      </c>
      <c r="D6" s="30">
        <f>SUM(D7,D20,D24:D25,D31,D35,D39,D43,D49)</f>
        <v>61842</v>
      </c>
      <c r="E6" s="31">
        <f>C6/D6*100-100</f>
        <v>256.49558552440089</v>
      </c>
    </row>
    <row r="7" spans="1:5" ht="18.75" customHeight="1">
      <c r="B7" s="32" t="s">
        <v>1311</v>
      </c>
      <c r="C7" s="30">
        <f>SUM(C8:C19)</f>
        <v>202561</v>
      </c>
      <c r="D7" s="30">
        <f>SUM(D8:D19)</f>
        <v>56213</v>
      </c>
      <c r="E7" s="31">
        <f>C7/D7*100-100</f>
        <v>260.34547168804369</v>
      </c>
    </row>
    <row r="8" spans="1:5" ht="18.75" customHeight="1">
      <c r="B8" s="33" t="s">
        <v>1312</v>
      </c>
      <c r="C8" s="34">
        <v>199561</v>
      </c>
      <c r="D8" s="35">
        <v>53739</v>
      </c>
      <c r="E8" s="31">
        <f>C8/D8*100-100</f>
        <v>271.35227674500828</v>
      </c>
    </row>
    <row r="9" spans="1:5" ht="20.100000000000001" hidden="1" customHeight="1">
      <c r="B9" s="33" t="s">
        <v>1313</v>
      </c>
      <c r="C9" s="36"/>
      <c r="D9" s="36"/>
      <c r="E9" s="31"/>
    </row>
    <row r="10" spans="1:5" ht="20.100000000000001" hidden="1" customHeight="1">
      <c r="B10" s="33" t="s">
        <v>1314</v>
      </c>
      <c r="C10" s="35"/>
      <c r="D10" s="37"/>
      <c r="E10" s="31"/>
    </row>
    <row r="11" spans="1:5" ht="20.100000000000001" hidden="1" customHeight="1">
      <c r="B11" s="33" t="s">
        <v>1315</v>
      </c>
      <c r="C11" s="35"/>
      <c r="D11" s="37"/>
      <c r="E11" s="31"/>
    </row>
    <row r="12" spans="1:5" ht="18.75" customHeight="1">
      <c r="B12" s="33" t="s">
        <v>1316</v>
      </c>
      <c r="C12" s="34">
        <v>3000</v>
      </c>
      <c r="D12" s="38"/>
      <c r="E12" s="31"/>
    </row>
    <row r="13" spans="1:5" ht="20.100000000000001" hidden="1" customHeight="1">
      <c r="B13" s="33" t="s">
        <v>1317</v>
      </c>
      <c r="C13" s="38"/>
      <c r="D13" s="38"/>
      <c r="E13" s="31"/>
    </row>
    <row r="14" spans="1:5" ht="20.100000000000001" hidden="1" customHeight="1">
      <c r="B14" s="33" t="s">
        <v>1318</v>
      </c>
      <c r="C14" s="38"/>
      <c r="D14" s="38"/>
      <c r="E14" s="31"/>
    </row>
    <row r="15" spans="1:5" ht="20.100000000000001" hidden="1" customHeight="1">
      <c r="B15" s="33" t="s">
        <v>1319</v>
      </c>
      <c r="C15" s="38"/>
      <c r="D15" s="38"/>
      <c r="E15" s="31"/>
    </row>
    <row r="16" spans="1:5" ht="18.75" customHeight="1">
      <c r="B16" s="33" t="s">
        <v>1320</v>
      </c>
      <c r="C16" s="38"/>
      <c r="D16" s="39">
        <v>2474</v>
      </c>
      <c r="E16" s="31">
        <f>C16/D16*100-100</f>
        <v>-100</v>
      </c>
    </row>
    <row r="17" spans="2:5" ht="20.100000000000001" hidden="1" customHeight="1">
      <c r="B17" s="40" t="s">
        <v>1321</v>
      </c>
      <c r="C17" s="41"/>
      <c r="D17" s="41"/>
      <c r="E17" s="31"/>
    </row>
    <row r="18" spans="2:5" ht="20.100000000000001" hidden="1" customHeight="1">
      <c r="B18" s="40" t="s">
        <v>1322</v>
      </c>
      <c r="C18" s="41"/>
      <c r="D18" s="41"/>
      <c r="E18" s="31"/>
    </row>
    <row r="19" spans="2:5" ht="20.100000000000001" hidden="1" customHeight="1">
      <c r="B19" s="33" t="s">
        <v>1323</v>
      </c>
      <c r="C19" s="38"/>
      <c r="D19" s="38"/>
      <c r="E19" s="31"/>
    </row>
    <row r="20" spans="2:5" ht="18.75" customHeight="1">
      <c r="B20" s="32" t="s">
        <v>1324</v>
      </c>
      <c r="C20" s="39">
        <f>SUM(C21:C23)</f>
        <v>12175</v>
      </c>
      <c r="D20" s="39">
        <f>SUM(D21:D23)</f>
        <v>3298</v>
      </c>
      <c r="E20" s="31">
        <f>C20/D20*100-100</f>
        <v>269.1631291691935</v>
      </c>
    </row>
    <row r="21" spans="2:5" ht="18.75" customHeight="1">
      <c r="B21" s="33" t="s">
        <v>1312</v>
      </c>
      <c r="C21" s="36">
        <v>12175</v>
      </c>
      <c r="D21" s="36">
        <v>3298</v>
      </c>
      <c r="E21" s="31">
        <f>C21/D21*100-100</f>
        <v>269.1631291691935</v>
      </c>
    </row>
    <row r="22" spans="2:5" ht="20.100000000000001" hidden="1" customHeight="1">
      <c r="B22" s="33" t="s">
        <v>1313</v>
      </c>
      <c r="C22" s="36"/>
      <c r="D22" s="36"/>
      <c r="E22" s="31"/>
    </row>
    <row r="23" spans="2:5" ht="20.100000000000001" hidden="1" customHeight="1">
      <c r="B23" s="33" t="s">
        <v>1325</v>
      </c>
      <c r="C23" s="36"/>
      <c r="D23" s="36"/>
      <c r="E23" s="31"/>
    </row>
    <row r="24" spans="2:5" ht="18.75" customHeight="1">
      <c r="B24" s="42" t="s">
        <v>1326</v>
      </c>
      <c r="C24" s="36">
        <v>728</v>
      </c>
      <c r="D24" s="36">
        <v>331</v>
      </c>
      <c r="E24" s="31">
        <f>C24/D24*100-100</f>
        <v>119.93957703927492</v>
      </c>
    </row>
    <row r="25" spans="2:5" ht="18.75" customHeight="1">
      <c r="B25" s="42" t="s">
        <v>1327</v>
      </c>
      <c r="C25" s="39">
        <f>SUM(C26:C30)</f>
        <v>5000</v>
      </c>
      <c r="D25" s="39">
        <f>SUM(D26:D30)</f>
        <v>2000</v>
      </c>
      <c r="E25" s="31">
        <f>C25/D25*100-100</f>
        <v>150</v>
      </c>
    </row>
    <row r="26" spans="2:5" ht="20.100000000000001" hidden="1" customHeight="1">
      <c r="B26" s="33" t="s">
        <v>1328</v>
      </c>
      <c r="C26" s="36"/>
      <c r="D26" s="36"/>
      <c r="E26" s="31"/>
    </row>
    <row r="27" spans="2:5" ht="20.100000000000001" hidden="1" customHeight="1">
      <c r="B27" s="33" t="s">
        <v>1329</v>
      </c>
      <c r="C27" s="36"/>
      <c r="D27" s="36"/>
      <c r="E27" s="31"/>
    </row>
    <row r="28" spans="2:5" ht="20.100000000000001" hidden="1" customHeight="1">
      <c r="B28" s="33" t="s">
        <v>1330</v>
      </c>
      <c r="C28" s="36"/>
      <c r="D28" s="36"/>
      <c r="E28" s="31"/>
    </row>
    <row r="29" spans="2:5" ht="20.100000000000001" hidden="1" customHeight="1">
      <c r="B29" s="33" t="s">
        <v>1331</v>
      </c>
      <c r="C29" s="36"/>
      <c r="D29" s="36"/>
      <c r="E29" s="31"/>
    </row>
    <row r="30" spans="2:5" ht="18.75" customHeight="1">
      <c r="B30" s="33" t="s">
        <v>1332</v>
      </c>
      <c r="C30" s="36">
        <v>5000</v>
      </c>
      <c r="D30" s="36">
        <v>2000</v>
      </c>
      <c r="E30" s="31">
        <f>C30/D30*100-100</f>
        <v>150</v>
      </c>
    </row>
    <row r="31" spans="2:5" ht="20.100000000000001" hidden="1" customHeight="1">
      <c r="B31" s="43" t="s">
        <v>1333</v>
      </c>
      <c r="C31" s="39">
        <f>SUM(C32:C34)</f>
        <v>0</v>
      </c>
      <c r="D31" s="39">
        <f>SUM(D32:D34)</f>
        <v>0</v>
      </c>
      <c r="E31" s="31"/>
    </row>
    <row r="32" spans="2:5" ht="18.75" hidden="1" customHeight="1">
      <c r="B32" s="32" t="s">
        <v>1334</v>
      </c>
      <c r="C32" s="36"/>
      <c r="D32" s="36"/>
      <c r="E32" s="31"/>
    </row>
    <row r="33" spans="2:5" ht="20.100000000000001" hidden="1" customHeight="1">
      <c r="B33" s="32" t="s">
        <v>1335</v>
      </c>
      <c r="C33" s="36"/>
      <c r="D33" s="36"/>
      <c r="E33" s="31"/>
    </row>
    <row r="34" spans="2:5" ht="20.100000000000001" hidden="1" customHeight="1">
      <c r="B34" s="32" t="s">
        <v>1336</v>
      </c>
      <c r="C34" s="36"/>
      <c r="D34" s="36"/>
      <c r="E34" s="31"/>
    </row>
    <row r="35" spans="2:5" ht="20.100000000000001" hidden="1" customHeight="1">
      <c r="B35" s="44" t="s">
        <v>1337</v>
      </c>
      <c r="C35" s="39">
        <f>SUM(C36:C38)</f>
        <v>0</v>
      </c>
      <c r="D35" s="39">
        <f>SUM(D36:D38)</f>
        <v>0</v>
      </c>
      <c r="E35" s="31"/>
    </row>
    <row r="36" spans="2:5" ht="20.100000000000001" hidden="1" customHeight="1">
      <c r="B36" s="45" t="s">
        <v>1312</v>
      </c>
      <c r="C36" s="36"/>
      <c r="D36" s="36"/>
      <c r="E36" s="31"/>
    </row>
    <row r="37" spans="2:5" ht="20.100000000000001" hidden="1" customHeight="1">
      <c r="B37" s="45" t="s">
        <v>1313</v>
      </c>
      <c r="C37" s="36"/>
      <c r="D37" s="36"/>
      <c r="E37" s="31"/>
    </row>
    <row r="38" spans="2:5" ht="20.100000000000001" hidden="1" customHeight="1">
      <c r="B38" s="46" t="s">
        <v>1338</v>
      </c>
      <c r="C38" s="36"/>
      <c r="D38" s="36"/>
      <c r="E38" s="31"/>
    </row>
    <row r="39" spans="2:5" ht="20.100000000000001" hidden="1" customHeight="1">
      <c r="B39" s="44" t="s">
        <v>1339</v>
      </c>
      <c r="C39" s="39">
        <f>SUM(C40:C42)</f>
        <v>0</v>
      </c>
      <c r="D39" s="39">
        <f>SUM(D40:D42)</f>
        <v>0</v>
      </c>
      <c r="E39" s="31"/>
    </row>
    <row r="40" spans="2:5" ht="20.100000000000001" hidden="1" customHeight="1">
      <c r="B40" s="45" t="s">
        <v>1312</v>
      </c>
      <c r="C40" s="36"/>
      <c r="D40" s="36"/>
      <c r="E40" s="31"/>
    </row>
    <row r="41" spans="2:5" ht="20.100000000000001" hidden="1" customHeight="1">
      <c r="B41" s="45" t="s">
        <v>1313</v>
      </c>
      <c r="C41" s="36"/>
      <c r="D41" s="36"/>
      <c r="E41" s="31"/>
    </row>
    <row r="42" spans="2:5" ht="20.100000000000001" hidden="1" customHeight="1">
      <c r="B42" s="47" t="s">
        <v>1340</v>
      </c>
      <c r="C42" s="36"/>
      <c r="D42" s="36"/>
      <c r="E42" s="31"/>
    </row>
    <row r="43" spans="2:5" ht="20.100000000000001" hidden="1" customHeight="1">
      <c r="B43" s="44" t="s">
        <v>1341</v>
      </c>
      <c r="C43" s="39">
        <f>SUM(C44:C48)</f>
        <v>0</v>
      </c>
      <c r="D43" s="39">
        <f>SUM(D44:D48)</f>
        <v>0</v>
      </c>
      <c r="E43" s="31"/>
    </row>
    <row r="44" spans="2:5" ht="20.100000000000001" hidden="1" customHeight="1">
      <c r="B44" s="45" t="s">
        <v>1328</v>
      </c>
      <c r="C44" s="36"/>
      <c r="D44" s="36"/>
      <c r="E44" s="31"/>
    </row>
    <row r="45" spans="2:5" ht="20.100000000000001" hidden="1" customHeight="1">
      <c r="B45" s="45" t="s">
        <v>1329</v>
      </c>
      <c r="C45" s="36"/>
      <c r="D45" s="36"/>
      <c r="E45" s="31"/>
    </row>
    <row r="46" spans="2:5" ht="20.100000000000001" hidden="1" customHeight="1">
      <c r="B46" s="45" t="s">
        <v>1330</v>
      </c>
      <c r="C46" s="36"/>
      <c r="D46" s="36"/>
      <c r="E46" s="31"/>
    </row>
    <row r="47" spans="2:5" ht="20.100000000000001" hidden="1" customHeight="1">
      <c r="B47" s="45" t="s">
        <v>1331</v>
      </c>
      <c r="C47" s="36"/>
      <c r="D47" s="36"/>
      <c r="E47" s="31"/>
    </row>
    <row r="48" spans="2:5" ht="20.100000000000001" hidden="1" customHeight="1">
      <c r="B48" s="45" t="s">
        <v>1342</v>
      </c>
      <c r="C48" s="36"/>
      <c r="D48" s="36"/>
      <c r="E48" s="31"/>
    </row>
    <row r="49" spans="2:5" ht="20.100000000000001" hidden="1" customHeight="1">
      <c r="B49" s="44" t="s">
        <v>1343</v>
      </c>
      <c r="C49" s="39">
        <f>SUM(C50:C51)</f>
        <v>0</v>
      </c>
      <c r="D49" s="39">
        <f>SUM(D50:D51)</f>
        <v>0</v>
      </c>
      <c r="E49" s="31"/>
    </row>
    <row r="50" spans="2:5" ht="20.100000000000001" hidden="1" customHeight="1">
      <c r="B50" s="45" t="s">
        <v>1334</v>
      </c>
      <c r="C50" s="36"/>
      <c r="D50" s="36"/>
      <c r="E50" s="31"/>
    </row>
    <row r="51" spans="2:5" ht="20.100000000000001" hidden="1" customHeight="1">
      <c r="B51" s="45" t="s">
        <v>1344</v>
      </c>
      <c r="C51" s="36"/>
      <c r="D51" s="36"/>
      <c r="E51" s="31"/>
    </row>
    <row r="52" spans="2:5" ht="20.100000000000001" hidden="1" customHeight="1">
      <c r="B52" s="48" t="s">
        <v>1345</v>
      </c>
      <c r="C52" s="39">
        <f>SUM(C53,C54,C63)</f>
        <v>0</v>
      </c>
      <c r="D52" s="39">
        <f>SUM(D53,D54,D63)</f>
        <v>0</v>
      </c>
      <c r="E52" s="31"/>
    </row>
    <row r="53" spans="2:5" ht="20.100000000000001" hidden="1" customHeight="1">
      <c r="B53" s="49" t="s">
        <v>1346</v>
      </c>
      <c r="C53" s="36"/>
      <c r="D53" s="36"/>
      <c r="E53" s="31"/>
    </row>
    <row r="54" spans="2:5" ht="20.100000000000001" hidden="1" customHeight="1">
      <c r="B54" s="33" t="s">
        <v>1347</v>
      </c>
      <c r="C54" s="39">
        <f>SUM(C55:C62)</f>
        <v>0</v>
      </c>
      <c r="D54" s="39">
        <f>SUM(D55:D62)</f>
        <v>0</v>
      </c>
      <c r="E54" s="31"/>
    </row>
    <row r="55" spans="2:5" ht="20.100000000000001" hidden="1" customHeight="1">
      <c r="B55" s="40" t="s">
        <v>1348</v>
      </c>
      <c r="C55" s="36"/>
      <c r="D55" s="36"/>
      <c r="E55" s="31"/>
    </row>
    <row r="56" spans="2:5" ht="20.100000000000001" hidden="1" customHeight="1">
      <c r="B56" s="33" t="s">
        <v>1349</v>
      </c>
      <c r="C56" s="36"/>
      <c r="D56" s="36"/>
      <c r="E56" s="31"/>
    </row>
    <row r="57" spans="2:5" ht="20.100000000000001" hidden="1" customHeight="1">
      <c r="B57" s="33" t="s">
        <v>1350</v>
      </c>
      <c r="C57" s="36"/>
      <c r="D57" s="36"/>
      <c r="E57" s="31"/>
    </row>
    <row r="58" spans="2:5" ht="20.100000000000001" hidden="1" customHeight="1">
      <c r="B58" s="33" t="s">
        <v>1351</v>
      </c>
      <c r="C58" s="36"/>
      <c r="D58" s="36"/>
      <c r="E58" s="31"/>
    </row>
    <row r="59" spans="2:5" ht="20.100000000000001" hidden="1" customHeight="1">
      <c r="B59" s="33" t="s">
        <v>1352</v>
      </c>
      <c r="C59" s="36"/>
      <c r="D59" s="36"/>
      <c r="E59" s="31"/>
    </row>
    <row r="60" spans="2:5" ht="20.100000000000001" hidden="1" customHeight="1">
      <c r="B60" s="33" t="s">
        <v>1353</v>
      </c>
      <c r="C60" s="36"/>
      <c r="D60" s="36"/>
      <c r="E60" s="31"/>
    </row>
    <row r="61" spans="2:5" ht="20.100000000000001" hidden="1" customHeight="1">
      <c r="B61" s="33" t="s">
        <v>1354</v>
      </c>
      <c r="C61" s="36"/>
      <c r="D61" s="36"/>
      <c r="E61" s="31"/>
    </row>
    <row r="62" spans="2:5" ht="20.100000000000001" hidden="1" customHeight="1">
      <c r="B62" s="33" t="s">
        <v>1355</v>
      </c>
      <c r="C62" s="36"/>
      <c r="D62" s="36"/>
      <c r="E62" s="31"/>
    </row>
    <row r="63" spans="2:5" ht="20.100000000000001" hidden="1" customHeight="1">
      <c r="B63" s="49" t="s">
        <v>1356</v>
      </c>
      <c r="C63" s="39">
        <f>SUM(C64:C73)</f>
        <v>0</v>
      </c>
      <c r="D63" s="39">
        <f>SUM(D64:D73)</f>
        <v>0</v>
      </c>
      <c r="E63" s="31"/>
    </row>
    <row r="64" spans="2:5" ht="20.100000000000001" hidden="1" customHeight="1">
      <c r="B64" s="40" t="s">
        <v>1357</v>
      </c>
      <c r="C64" s="36"/>
      <c r="D64" s="36"/>
      <c r="E64" s="31"/>
    </row>
    <row r="65" spans="2:5" ht="20.100000000000001" hidden="1" customHeight="1">
      <c r="B65" s="33" t="s">
        <v>1358</v>
      </c>
      <c r="C65" s="36"/>
      <c r="D65" s="36"/>
      <c r="E65" s="31"/>
    </row>
    <row r="66" spans="2:5" ht="20.100000000000001" hidden="1" customHeight="1">
      <c r="B66" s="33" t="s">
        <v>1359</v>
      </c>
      <c r="C66" s="36"/>
      <c r="D66" s="36"/>
      <c r="E66" s="31"/>
    </row>
    <row r="67" spans="2:5" ht="20.100000000000001" hidden="1" customHeight="1">
      <c r="B67" s="33" t="s">
        <v>1360</v>
      </c>
      <c r="C67" s="36"/>
      <c r="D67" s="36"/>
      <c r="E67" s="31"/>
    </row>
    <row r="68" spans="2:5" ht="20.100000000000001" hidden="1" customHeight="1">
      <c r="B68" s="33" t="s">
        <v>1361</v>
      </c>
      <c r="C68" s="36"/>
      <c r="D68" s="36"/>
      <c r="E68" s="31"/>
    </row>
    <row r="69" spans="2:5" ht="20.100000000000001" hidden="1" customHeight="1">
      <c r="B69" s="33" t="s">
        <v>1362</v>
      </c>
      <c r="C69" s="36"/>
      <c r="D69" s="36"/>
      <c r="E69" s="31"/>
    </row>
    <row r="70" spans="2:5" ht="20.100000000000001" hidden="1" customHeight="1">
      <c r="B70" s="33" t="s">
        <v>1363</v>
      </c>
      <c r="C70" s="36"/>
      <c r="D70" s="36"/>
      <c r="E70" s="31"/>
    </row>
    <row r="71" spans="2:5" ht="20.100000000000001" hidden="1" customHeight="1">
      <c r="B71" s="33" t="s">
        <v>1364</v>
      </c>
      <c r="C71" s="36"/>
      <c r="D71" s="36"/>
      <c r="E71" s="31"/>
    </row>
    <row r="72" spans="2:5" ht="20.100000000000001" hidden="1" customHeight="1">
      <c r="B72" s="33" t="s">
        <v>1365</v>
      </c>
      <c r="C72" s="36"/>
      <c r="D72" s="36"/>
      <c r="E72" s="31"/>
    </row>
    <row r="73" spans="2:5" ht="20.100000000000001" hidden="1" customHeight="1">
      <c r="B73" s="33" t="s">
        <v>1366</v>
      </c>
      <c r="C73" s="36"/>
      <c r="D73" s="36"/>
      <c r="E73" s="31"/>
    </row>
    <row r="74" spans="2:5" ht="18" customHeight="1">
      <c r="B74" s="33" t="s">
        <v>1367</v>
      </c>
      <c r="C74" s="36">
        <f>SUM(C75:C76)</f>
        <v>29380.84</v>
      </c>
      <c r="D74" s="39">
        <f>SUM(D75:D76)</f>
        <v>14376</v>
      </c>
      <c r="E74" s="31">
        <f t="shared" ref="E74:E80" si="0">C74/D74*100-100</f>
        <v>104.37423483583751</v>
      </c>
    </row>
    <row r="75" spans="2:5" ht="18.75" customHeight="1">
      <c r="B75" s="33" t="s">
        <v>1368</v>
      </c>
      <c r="C75" s="36"/>
      <c r="D75" s="36"/>
      <c r="E75" s="31"/>
    </row>
    <row r="76" spans="2:5" ht="21" customHeight="1">
      <c r="B76" s="33" t="s">
        <v>1369</v>
      </c>
      <c r="C76" s="39">
        <v>29380.84</v>
      </c>
      <c r="D76" s="36">
        <v>14376</v>
      </c>
      <c r="E76" s="31">
        <f t="shared" si="0"/>
        <v>104.37423483583751</v>
      </c>
    </row>
    <row r="77" spans="2:5" ht="20.25" customHeight="1">
      <c r="B77" s="33" t="s">
        <v>1370</v>
      </c>
      <c r="C77" s="39">
        <f>SUM(C78:C79)</f>
        <v>93.16</v>
      </c>
      <c r="D77" s="39">
        <f>SUM(D78:D79)</f>
        <v>0</v>
      </c>
      <c r="E77" s="31"/>
    </row>
    <row r="78" spans="2:5" ht="20.100000000000001" hidden="1" customHeight="1">
      <c r="B78" s="33" t="s">
        <v>1368</v>
      </c>
      <c r="C78" s="36"/>
      <c r="D78" s="36"/>
      <c r="E78" s="31"/>
    </row>
    <row r="79" spans="2:5" ht="23.25" customHeight="1">
      <c r="B79" s="33" t="s">
        <v>1369</v>
      </c>
      <c r="C79" s="50">
        <v>93.16</v>
      </c>
      <c r="D79" s="36"/>
      <c r="E79" s="31"/>
    </row>
    <row r="80" spans="2:5" ht="23.25" customHeight="1">
      <c r="B80" s="51" t="s">
        <v>1250</v>
      </c>
      <c r="C80" s="52">
        <f>SUM(C6,C52,C74,C77)</f>
        <v>249938</v>
      </c>
      <c r="D80" s="52">
        <f>SUM(D6,D52,D74,D77)</f>
        <v>76218</v>
      </c>
      <c r="E80" s="53">
        <f t="shared" si="0"/>
        <v>227.92516203521478</v>
      </c>
    </row>
  </sheetData>
  <mergeCells count="3">
    <mergeCell ref="B2:E2"/>
    <mergeCell ref="B4:B5"/>
    <mergeCell ref="E4:E5"/>
  </mergeCells>
  <phoneticPr fontId="40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&amp;C—25—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E10"/>
  <sheetViews>
    <sheetView tabSelected="1" topLeftCell="A3" workbookViewId="0">
      <selection activeCell="B6" sqref="B6"/>
    </sheetView>
  </sheetViews>
  <sheetFormatPr defaultColWidth="8" defaultRowHeight="13.5"/>
  <cols>
    <col min="1" max="1" width="8" style="1"/>
    <col min="2" max="2" width="35.875" style="1" customWidth="1"/>
    <col min="3" max="3" width="14.625" style="1" customWidth="1"/>
    <col min="4" max="4" width="39" style="1" customWidth="1"/>
    <col min="5" max="5" width="13.875" style="1" customWidth="1"/>
    <col min="6" max="257" width="8" style="1"/>
    <col min="258" max="258" width="35.875" style="1" customWidth="1"/>
    <col min="259" max="259" width="14.625" style="1" customWidth="1"/>
    <col min="260" max="260" width="39" style="1" customWidth="1"/>
    <col min="261" max="261" width="13.875" style="1" customWidth="1"/>
    <col min="262" max="513" width="8" style="1"/>
    <col min="514" max="514" width="35.875" style="1" customWidth="1"/>
    <col min="515" max="515" width="14.625" style="1" customWidth="1"/>
    <col min="516" max="516" width="39" style="1" customWidth="1"/>
    <col min="517" max="517" width="13.875" style="1" customWidth="1"/>
    <col min="518" max="769" width="8" style="1"/>
    <col min="770" max="770" width="35.875" style="1" customWidth="1"/>
    <col min="771" max="771" width="14.625" style="1" customWidth="1"/>
    <col min="772" max="772" width="39" style="1" customWidth="1"/>
    <col min="773" max="773" width="13.875" style="1" customWidth="1"/>
    <col min="774" max="1025" width="8" style="1"/>
    <col min="1026" max="1026" width="35.875" style="1" customWidth="1"/>
    <col min="1027" max="1027" width="14.625" style="1" customWidth="1"/>
    <col min="1028" max="1028" width="39" style="1" customWidth="1"/>
    <col min="1029" max="1029" width="13.875" style="1" customWidth="1"/>
    <col min="1030" max="1281" width="8" style="1"/>
    <col min="1282" max="1282" width="35.875" style="1" customWidth="1"/>
    <col min="1283" max="1283" width="14.625" style="1" customWidth="1"/>
    <col min="1284" max="1284" width="39" style="1" customWidth="1"/>
    <col min="1285" max="1285" width="13.875" style="1" customWidth="1"/>
    <col min="1286" max="1537" width="8" style="1"/>
    <col min="1538" max="1538" width="35.875" style="1" customWidth="1"/>
    <col min="1539" max="1539" width="14.625" style="1" customWidth="1"/>
    <col min="1540" max="1540" width="39" style="1" customWidth="1"/>
    <col min="1541" max="1541" width="13.875" style="1" customWidth="1"/>
    <col min="1542" max="1793" width="8" style="1"/>
    <col min="1794" max="1794" width="35.875" style="1" customWidth="1"/>
    <col min="1795" max="1795" width="14.625" style="1" customWidth="1"/>
    <col min="1796" max="1796" width="39" style="1" customWidth="1"/>
    <col min="1797" max="1797" width="13.875" style="1" customWidth="1"/>
    <col min="1798" max="2049" width="8" style="1"/>
    <col min="2050" max="2050" width="35.875" style="1" customWidth="1"/>
    <col min="2051" max="2051" width="14.625" style="1" customWidth="1"/>
    <col min="2052" max="2052" width="39" style="1" customWidth="1"/>
    <col min="2053" max="2053" width="13.875" style="1" customWidth="1"/>
    <col min="2054" max="2305" width="8" style="1"/>
    <col min="2306" max="2306" width="35.875" style="1" customWidth="1"/>
    <col min="2307" max="2307" width="14.625" style="1" customWidth="1"/>
    <col min="2308" max="2308" width="39" style="1" customWidth="1"/>
    <col min="2309" max="2309" width="13.875" style="1" customWidth="1"/>
    <col min="2310" max="2561" width="8" style="1"/>
    <col min="2562" max="2562" width="35.875" style="1" customWidth="1"/>
    <col min="2563" max="2563" width="14.625" style="1" customWidth="1"/>
    <col min="2564" max="2564" width="39" style="1" customWidth="1"/>
    <col min="2565" max="2565" width="13.875" style="1" customWidth="1"/>
    <col min="2566" max="2817" width="8" style="1"/>
    <col min="2818" max="2818" width="35.875" style="1" customWidth="1"/>
    <col min="2819" max="2819" width="14.625" style="1" customWidth="1"/>
    <col min="2820" max="2820" width="39" style="1" customWidth="1"/>
    <col min="2821" max="2821" width="13.875" style="1" customWidth="1"/>
    <col min="2822" max="3073" width="8" style="1"/>
    <col min="3074" max="3074" width="35.875" style="1" customWidth="1"/>
    <col min="3075" max="3075" width="14.625" style="1" customWidth="1"/>
    <col min="3076" max="3076" width="39" style="1" customWidth="1"/>
    <col min="3077" max="3077" width="13.875" style="1" customWidth="1"/>
    <col min="3078" max="3329" width="8" style="1"/>
    <col min="3330" max="3330" width="35.875" style="1" customWidth="1"/>
    <col min="3331" max="3331" width="14.625" style="1" customWidth="1"/>
    <col min="3332" max="3332" width="39" style="1" customWidth="1"/>
    <col min="3333" max="3333" width="13.875" style="1" customWidth="1"/>
    <col min="3334" max="3585" width="8" style="1"/>
    <col min="3586" max="3586" width="35.875" style="1" customWidth="1"/>
    <col min="3587" max="3587" width="14.625" style="1" customWidth="1"/>
    <col min="3588" max="3588" width="39" style="1" customWidth="1"/>
    <col min="3589" max="3589" width="13.875" style="1" customWidth="1"/>
    <col min="3590" max="3841" width="8" style="1"/>
    <col min="3842" max="3842" width="35.875" style="1" customWidth="1"/>
    <col min="3843" max="3843" width="14.625" style="1" customWidth="1"/>
    <col min="3844" max="3844" width="39" style="1" customWidth="1"/>
    <col min="3845" max="3845" width="13.875" style="1" customWidth="1"/>
    <col min="3846" max="4097" width="8" style="1"/>
    <col min="4098" max="4098" width="35.875" style="1" customWidth="1"/>
    <col min="4099" max="4099" width="14.625" style="1" customWidth="1"/>
    <col min="4100" max="4100" width="39" style="1" customWidth="1"/>
    <col min="4101" max="4101" width="13.875" style="1" customWidth="1"/>
    <col min="4102" max="4353" width="8" style="1"/>
    <col min="4354" max="4354" width="35.875" style="1" customWidth="1"/>
    <col min="4355" max="4355" width="14.625" style="1" customWidth="1"/>
    <col min="4356" max="4356" width="39" style="1" customWidth="1"/>
    <col min="4357" max="4357" width="13.875" style="1" customWidth="1"/>
    <col min="4358" max="4609" width="8" style="1"/>
    <col min="4610" max="4610" width="35.875" style="1" customWidth="1"/>
    <col min="4611" max="4611" width="14.625" style="1" customWidth="1"/>
    <col min="4612" max="4612" width="39" style="1" customWidth="1"/>
    <col min="4613" max="4613" width="13.875" style="1" customWidth="1"/>
    <col min="4614" max="4865" width="8" style="1"/>
    <col min="4866" max="4866" width="35.875" style="1" customWidth="1"/>
    <col min="4867" max="4867" width="14.625" style="1" customWidth="1"/>
    <col min="4868" max="4868" width="39" style="1" customWidth="1"/>
    <col min="4869" max="4869" width="13.875" style="1" customWidth="1"/>
    <col min="4870" max="5121" width="8" style="1"/>
    <col min="5122" max="5122" width="35.875" style="1" customWidth="1"/>
    <col min="5123" max="5123" width="14.625" style="1" customWidth="1"/>
    <col min="5124" max="5124" width="39" style="1" customWidth="1"/>
    <col min="5125" max="5125" width="13.875" style="1" customWidth="1"/>
    <col min="5126" max="5377" width="8" style="1"/>
    <col min="5378" max="5378" width="35.875" style="1" customWidth="1"/>
    <col min="5379" max="5379" width="14.625" style="1" customWidth="1"/>
    <col min="5380" max="5380" width="39" style="1" customWidth="1"/>
    <col min="5381" max="5381" width="13.875" style="1" customWidth="1"/>
    <col min="5382" max="5633" width="8" style="1"/>
    <col min="5634" max="5634" width="35.875" style="1" customWidth="1"/>
    <col min="5635" max="5635" width="14.625" style="1" customWidth="1"/>
    <col min="5636" max="5636" width="39" style="1" customWidth="1"/>
    <col min="5637" max="5637" width="13.875" style="1" customWidth="1"/>
    <col min="5638" max="5889" width="8" style="1"/>
    <col min="5890" max="5890" width="35.875" style="1" customWidth="1"/>
    <col min="5891" max="5891" width="14.625" style="1" customWidth="1"/>
    <col min="5892" max="5892" width="39" style="1" customWidth="1"/>
    <col min="5893" max="5893" width="13.875" style="1" customWidth="1"/>
    <col min="5894" max="6145" width="8" style="1"/>
    <col min="6146" max="6146" width="35.875" style="1" customWidth="1"/>
    <col min="6147" max="6147" width="14.625" style="1" customWidth="1"/>
    <col min="6148" max="6148" width="39" style="1" customWidth="1"/>
    <col min="6149" max="6149" width="13.875" style="1" customWidth="1"/>
    <col min="6150" max="6401" width="8" style="1"/>
    <col min="6402" max="6402" width="35.875" style="1" customWidth="1"/>
    <col min="6403" max="6403" width="14.625" style="1" customWidth="1"/>
    <col min="6404" max="6404" width="39" style="1" customWidth="1"/>
    <col min="6405" max="6405" width="13.875" style="1" customWidth="1"/>
    <col min="6406" max="6657" width="8" style="1"/>
    <col min="6658" max="6658" width="35.875" style="1" customWidth="1"/>
    <col min="6659" max="6659" width="14.625" style="1" customWidth="1"/>
    <col min="6660" max="6660" width="39" style="1" customWidth="1"/>
    <col min="6661" max="6661" width="13.875" style="1" customWidth="1"/>
    <col min="6662" max="6913" width="8" style="1"/>
    <col min="6914" max="6914" width="35.875" style="1" customWidth="1"/>
    <col min="6915" max="6915" width="14.625" style="1" customWidth="1"/>
    <col min="6916" max="6916" width="39" style="1" customWidth="1"/>
    <col min="6917" max="6917" width="13.875" style="1" customWidth="1"/>
    <col min="6918" max="7169" width="8" style="1"/>
    <col min="7170" max="7170" width="35.875" style="1" customWidth="1"/>
    <col min="7171" max="7171" width="14.625" style="1" customWidth="1"/>
    <col min="7172" max="7172" width="39" style="1" customWidth="1"/>
    <col min="7173" max="7173" width="13.875" style="1" customWidth="1"/>
    <col min="7174" max="7425" width="8" style="1"/>
    <col min="7426" max="7426" width="35.875" style="1" customWidth="1"/>
    <col min="7427" max="7427" width="14.625" style="1" customWidth="1"/>
    <col min="7428" max="7428" width="39" style="1" customWidth="1"/>
    <col min="7429" max="7429" width="13.875" style="1" customWidth="1"/>
    <col min="7430" max="7681" width="8" style="1"/>
    <col min="7682" max="7682" width="35.875" style="1" customWidth="1"/>
    <col min="7683" max="7683" width="14.625" style="1" customWidth="1"/>
    <col min="7684" max="7684" width="39" style="1" customWidth="1"/>
    <col min="7685" max="7685" width="13.875" style="1" customWidth="1"/>
    <col min="7686" max="7937" width="8" style="1"/>
    <col min="7938" max="7938" width="35.875" style="1" customWidth="1"/>
    <col min="7939" max="7939" width="14.625" style="1" customWidth="1"/>
    <col min="7940" max="7940" width="39" style="1" customWidth="1"/>
    <col min="7941" max="7941" width="13.875" style="1" customWidth="1"/>
    <col min="7942" max="8193" width="8" style="1"/>
    <col min="8194" max="8194" width="35.875" style="1" customWidth="1"/>
    <col min="8195" max="8195" width="14.625" style="1" customWidth="1"/>
    <col min="8196" max="8196" width="39" style="1" customWidth="1"/>
    <col min="8197" max="8197" width="13.875" style="1" customWidth="1"/>
    <col min="8198" max="8449" width="8" style="1"/>
    <col min="8450" max="8450" width="35.875" style="1" customWidth="1"/>
    <col min="8451" max="8451" width="14.625" style="1" customWidth="1"/>
    <col min="8452" max="8452" width="39" style="1" customWidth="1"/>
    <col min="8453" max="8453" width="13.875" style="1" customWidth="1"/>
    <col min="8454" max="8705" width="8" style="1"/>
    <col min="8706" max="8706" width="35.875" style="1" customWidth="1"/>
    <col min="8707" max="8707" width="14.625" style="1" customWidth="1"/>
    <col min="8708" max="8708" width="39" style="1" customWidth="1"/>
    <col min="8709" max="8709" width="13.875" style="1" customWidth="1"/>
    <col min="8710" max="8961" width="8" style="1"/>
    <col min="8962" max="8962" width="35.875" style="1" customWidth="1"/>
    <col min="8963" max="8963" width="14.625" style="1" customWidth="1"/>
    <col min="8964" max="8964" width="39" style="1" customWidth="1"/>
    <col min="8965" max="8965" width="13.875" style="1" customWidth="1"/>
    <col min="8966" max="9217" width="8" style="1"/>
    <col min="9218" max="9218" width="35.875" style="1" customWidth="1"/>
    <col min="9219" max="9219" width="14.625" style="1" customWidth="1"/>
    <col min="9220" max="9220" width="39" style="1" customWidth="1"/>
    <col min="9221" max="9221" width="13.875" style="1" customWidth="1"/>
    <col min="9222" max="9473" width="8" style="1"/>
    <col min="9474" max="9474" width="35.875" style="1" customWidth="1"/>
    <col min="9475" max="9475" width="14.625" style="1" customWidth="1"/>
    <col min="9476" max="9476" width="39" style="1" customWidth="1"/>
    <col min="9477" max="9477" width="13.875" style="1" customWidth="1"/>
    <col min="9478" max="9729" width="8" style="1"/>
    <col min="9730" max="9730" width="35.875" style="1" customWidth="1"/>
    <col min="9731" max="9731" width="14.625" style="1" customWidth="1"/>
    <col min="9732" max="9732" width="39" style="1" customWidth="1"/>
    <col min="9733" max="9733" width="13.875" style="1" customWidth="1"/>
    <col min="9734" max="9985" width="8" style="1"/>
    <col min="9986" max="9986" width="35.875" style="1" customWidth="1"/>
    <col min="9987" max="9987" width="14.625" style="1" customWidth="1"/>
    <col min="9988" max="9988" width="39" style="1" customWidth="1"/>
    <col min="9989" max="9989" width="13.875" style="1" customWidth="1"/>
    <col min="9990" max="10241" width="8" style="1"/>
    <col min="10242" max="10242" width="35.875" style="1" customWidth="1"/>
    <col min="10243" max="10243" width="14.625" style="1" customWidth="1"/>
    <col min="10244" max="10244" width="39" style="1" customWidth="1"/>
    <col min="10245" max="10245" width="13.875" style="1" customWidth="1"/>
    <col min="10246" max="10497" width="8" style="1"/>
    <col min="10498" max="10498" width="35.875" style="1" customWidth="1"/>
    <col min="10499" max="10499" width="14.625" style="1" customWidth="1"/>
    <col min="10500" max="10500" width="39" style="1" customWidth="1"/>
    <col min="10501" max="10501" width="13.875" style="1" customWidth="1"/>
    <col min="10502" max="10753" width="8" style="1"/>
    <col min="10754" max="10754" width="35.875" style="1" customWidth="1"/>
    <col min="10755" max="10755" width="14.625" style="1" customWidth="1"/>
    <col min="10756" max="10756" width="39" style="1" customWidth="1"/>
    <col min="10757" max="10757" width="13.875" style="1" customWidth="1"/>
    <col min="10758" max="11009" width="8" style="1"/>
    <col min="11010" max="11010" width="35.875" style="1" customWidth="1"/>
    <col min="11011" max="11011" width="14.625" style="1" customWidth="1"/>
    <col min="11012" max="11012" width="39" style="1" customWidth="1"/>
    <col min="11013" max="11013" width="13.875" style="1" customWidth="1"/>
    <col min="11014" max="11265" width="8" style="1"/>
    <col min="11266" max="11266" width="35.875" style="1" customWidth="1"/>
    <col min="11267" max="11267" width="14.625" style="1" customWidth="1"/>
    <col min="11268" max="11268" width="39" style="1" customWidth="1"/>
    <col min="11269" max="11269" width="13.875" style="1" customWidth="1"/>
    <col min="11270" max="11521" width="8" style="1"/>
    <col min="11522" max="11522" width="35.875" style="1" customWidth="1"/>
    <col min="11523" max="11523" width="14.625" style="1" customWidth="1"/>
    <col min="11524" max="11524" width="39" style="1" customWidth="1"/>
    <col min="11525" max="11525" width="13.875" style="1" customWidth="1"/>
    <col min="11526" max="11777" width="8" style="1"/>
    <col min="11778" max="11778" width="35.875" style="1" customWidth="1"/>
    <col min="11779" max="11779" width="14.625" style="1" customWidth="1"/>
    <col min="11780" max="11780" width="39" style="1" customWidth="1"/>
    <col min="11781" max="11781" width="13.875" style="1" customWidth="1"/>
    <col min="11782" max="12033" width="8" style="1"/>
    <col min="12034" max="12034" width="35.875" style="1" customWidth="1"/>
    <col min="12035" max="12035" width="14.625" style="1" customWidth="1"/>
    <col min="12036" max="12036" width="39" style="1" customWidth="1"/>
    <col min="12037" max="12037" width="13.875" style="1" customWidth="1"/>
    <col min="12038" max="12289" width="8" style="1"/>
    <col min="12290" max="12290" width="35.875" style="1" customWidth="1"/>
    <col min="12291" max="12291" width="14.625" style="1" customWidth="1"/>
    <col min="12292" max="12292" width="39" style="1" customWidth="1"/>
    <col min="12293" max="12293" width="13.875" style="1" customWidth="1"/>
    <col min="12294" max="12545" width="8" style="1"/>
    <col min="12546" max="12546" width="35.875" style="1" customWidth="1"/>
    <col min="12547" max="12547" width="14.625" style="1" customWidth="1"/>
    <col min="12548" max="12548" width="39" style="1" customWidth="1"/>
    <col min="12549" max="12549" width="13.875" style="1" customWidth="1"/>
    <col min="12550" max="12801" width="8" style="1"/>
    <col min="12802" max="12802" width="35.875" style="1" customWidth="1"/>
    <col min="12803" max="12803" width="14.625" style="1" customWidth="1"/>
    <col min="12804" max="12804" width="39" style="1" customWidth="1"/>
    <col min="12805" max="12805" width="13.875" style="1" customWidth="1"/>
    <col min="12806" max="13057" width="8" style="1"/>
    <col min="13058" max="13058" width="35.875" style="1" customWidth="1"/>
    <col min="13059" max="13059" width="14.625" style="1" customWidth="1"/>
    <col min="13060" max="13060" width="39" style="1" customWidth="1"/>
    <col min="13061" max="13061" width="13.875" style="1" customWidth="1"/>
    <col min="13062" max="13313" width="8" style="1"/>
    <col min="13314" max="13314" width="35.875" style="1" customWidth="1"/>
    <col min="13315" max="13315" width="14.625" style="1" customWidth="1"/>
    <col min="13316" max="13316" width="39" style="1" customWidth="1"/>
    <col min="13317" max="13317" width="13.875" style="1" customWidth="1"/>
    <col min="13318" max="13569" width="8" style="1"/>
    <col min="13570" max="13570" width="35.875" style="1" customWidth="1"/>
    <col min="13571" max="13571" width="14.625" style="1" customWidth="1"/>
    <col min="13572" max="13572" width="39" style="1" customWidth="1"/>
    <col min="13573" max="13573" width="13.875" style="1" customWidth="1"/>
    <col min="13574" max="13825" width="8" style="1"/>
    <col min="13826" max="13826" width="35.875" style="1" customWidth="1"/>
    <col min="13827" max="13827" width="14.625" style="1" customWidth="1"/>
    <col min="13828" max="13828" width="39" style="1" customWidth="1"/>
    <col min="13829" max="13829" width="13.875" style="1" customWidth="1"/>
    <col min="13830" max="14081" width="8" style="1"/>
    <col min="14082" max="14082" width="35.875" style="1" customWidth="1"/>
    <col min="14083" max="14083" width="14.625" style="1" customWidth="1"/>
    <col min="14084" max="14084" width="39" style="1" customWidth="1"/>
    <col min="14085" max="14085" width="13.875" style="1" customWidth="1"/>
    <col min="14086" max="14337" width="8" style="1"/>
    <col min="14338" max="14338" width="35.875" style="1" customWidth="1"/>
    <col min="14339" max="14339" width="14.625" style="1" customWidth="1"/>
    <col min="14340" max="14340" width="39" style="1" customWidth="1"/>
    <col min="14341" max="14341" width="13.875" style="1" customWidth="1"/>
    <col min="14342" max="14593" width="8" style="1"/>
    <col min="14594" max="14594" width="35.875" style="1" customWidth="1"/>
    <col min="14595" max="14595" width="14.625" style="1" customWidth="1"/>
    <col min="14596" max="14596" width="39" style="1" customWidth="1"/>
    <col min="14597" max="14597" width="13.875" style="1" customWidth="1"/>
    <col min="14598" max="14849" width="8" style="1"/>
    <col min="14850" max="14850" width="35.875" style="1" customWidth="1"/>
    <col min="14851" max="14851" width="14.625" style="1" customWidth="1"/>
    <col min="14852" max="14852" width="39" style="1" customWidth="1"/>
    <col min="14853" max="14853" width="13.875" style="1" customWidth="1"/>
    <col min="14854" max="15105" width="8" style="1"/>
    <col min="15106" max="15106" width="35.875" style="1" customWidth="1"/>
    <col min="15107" max="15107" width="14.625" style="1" customWidth="1"/>
    <col min="15108" max="15108" width="39" style="1" customWidth="1"/>
    <col min="15109" max="15109" width="13.875" style="1" customWidth="1"/>
    <col min="15110" max="15361" width="8" style="1"/>
    <col min="15362" max="15362" width="35.875" style="1" customWidth="1"/>
    <col min="15363" max="15363" width="14.625" style="1" customWidth="1"/>
    <col min="15364" max="15364" width="39" style="1" customWidth="1"/>
    <col min="15365" max="15365" width="13.875" style="1" customWidth="1"/>
    <col min="15366" max="15617" width="8" style="1"/>
    <col min="15618" max="15618" width="35.875" style="1" customWidth="1"/>
    <col min="15619" max="15619" width="14.625" style="1" customWidth="1"/>
    <col min="15620" max="15620" width="39" style="1" customWidth="1"/>
    <col min="15621" max="15621" width="13.875" style="1" customWidth="1"/>
    <col min="15622" max="15873" width="8" style="1"/>
    <col min="15874" max="15874" width="35.875" style="1" customWidth="1"/>
    <col min="15875" max="15875" width="14.625" style="1" customWidth="1"/>
    <col min="15876" max="15876" width="39" style="1" customWidth="1"/>
    <col min="15877" max="15877" width="13.875" style="1" customWidth="1"/>
    <col min="15878" max="16129" width="8" style="1"/>
    <col min="16130" max="16130" width="35.875" style="1" customWidth="1"/>
    <col min="16131" max="16131" width="14.625" style="1" customWidth="1"/>
    <col min="16132" max="16132" width="39" style="1" customWidth="1"/>
    <col min="16133" max="16133" width="13.875" style="1" customWidth="1"/>
    <col min="16134" max="16384" width="8" style="1"/>
  </cols>
  <sheetData>
    <row r="1" spans="1:5">
      <c r="A1" s="2"/>
      <c r="B1" s="3"/>
      <c r="C1" s="4"/>
    </row>
    <row r="2" spans="1:5" ht="48" customHeight="1">
      <c r="B2" s="179" t="s">
        <v>1371</v>
      </c>
      <c r="C2" s="179"/>
      <c r="D2" s="179"/>
      <c r="E2" s="179"/>
    </row>
    <row r="3" spans="1:5" ht="24" customHeight="1">
      <c r="E3" s="5" t="s">
        <v>1</v>
      </c>
    </row>
    <row r="4" spans="1:5" ht="48" customHeight="1">
      <c r="B4" s="180" t="s">
        <v>1252</v>
      </c>
      <c r="C4" s="181"/>
      <c r="D4" s="180" t="s">
        <v>1253</v>
      </c>
      <c r="E4" s="180"/>
    </row>
    <row r="5" spans="1:5" ht="48" customHeight="1">
      <c r="B5" s="7" t="s">
        <v>1254</v>
      </c>
      <c r="C5" s="7" t="s">
        <v>5</v>
      </c>
      <c r="D5" s="7" t="s">
        <v>1254</v>
      </c>
      <c r="E5" s="6" t="s">
        <v>5</v>
      </c>
    </row>
    <row r="6" spans="1:5" ht="48" customHeight="1">
      <c r="B6" s="8" t="s">
        <v>1304</v>
      </c>
      <c r="C6" s="9">
        <v>309375</v>
      </c>
      <c r="D6" s="10" t="s">
        <v>1372</v>
      </c>
      <c r="E6" s="11">
        <v>249938</v>
      </c>
    </row>
    <row r="7" spans="1:5" ht="48" customHeight="1">
      <c r="B7" s="12" t="s">
        <v>1256</v>
      </c>
      <c r="C7" s="9">
        <f>SUM(C8)</f>
        <v>0</v>
      </c>
      <c r="D7" s="12" t="s">
        <v>1257</v>
      </c>
      <c r="E7" s="13">
        <f>SUM(E8:E9)</f>
        <v>59437</v>
      </c>
    </row>
    <row r="8" spans="1:5" ht="48" customHeight="1">
      <c r="B8" s="14" t="s">
        <v>1373</v>
      </c>
      <c r="C8" s="15">
        <f>SUM(C9)</f>
        <v>0</v>
      </c>
      <c r="D8" s="14" t="s">
        <v>1374</v>
      </c>
      <c r="E8" s="16">
        <v>32437</v>
      </c>
    </row>
    <row r="9" spans="1:5" ht="48" customHeight="1">
      <c r="B9" s="14" t="s">
        <v>1375</v>
      </c>
      <c r="C9" s="17"/>
      <c r="D9" s="14" t="s">
        <v>1376</v>
      </c>
      <c r="E9" s="18">
        <v>27000</v>
      </c>
    </row>
    <row r="10" spans="1:5" ht="48" customHeight="1">
      <c r="B10" s="10" t="s">
        <v>1377</v>
      </c>
      <c r="C10" s="9">
        <f>SUM(C6:C7)</f>
        <v>309375</v>
      </c>
      <c r="D10" s="10" t="s">
        <v>1378</v>
      </c>
      <c r="E10" s="9">
        <f>SUM(E6:E7)</f>
        <v>309375</v>
      </c>
    </row>
  </sheetData>
  <mergeCells count="3">
    <mergeCell ref="B2:E2"/>
    <mergeCell ref="B4:C4"/>
    <mergeCell ref="D4:E4"/>
  </mergeCells>
  <phoneticPr fontId="40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&amp;C—26—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1"/>
  <sheetViews>
    <sheetView workbookViewId="0">
      <selection activeCell="B18" sqref="B18"/>
    </sheetView>
  </sheetViews>
  <sheetFormatPr defaultColWidth="9" defaultRowHeight="13.5"/>
  <cols>
    <col min="2" max="2" width="37.625" customWidth="1"/>
    <col min="3" max="3" width="25.375" customWidth="1"/>
    <col min="4" max="4" width="25.5" customWidth="1"/>
    <col min="5" max="5" width="27.5" customWidth="1"/>
    <col min="6" max="25" width="9" style="158"/>
  </cols>
  <sheetData>
    <row r="1" spans="1:25" s="157" customFormat="1" ht="12">
      <c r="A1" s="159"/>
      <c r="B1" s="159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</row>
    <row r="2" spans="1:25" s="157" customFormat="1" ht="12">
      <c r="A2" s="160"/>
      <c r="B2" s="159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</row>
    <row r="3" spans="1:25" s="157" customFormat="1" ht="24">
      <c r="A3" s="160"/>
      <c r="B3" s="169" t="s">
        <v>1379</v>
      </c>
      <c r="C3" s="169"/>
      <c r="D3" s="169"/>
      <c r="E3" s="169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160"/>
    </row>
    <row r="4" spans="1:25" s="157" customFormat="1" ht="12">
      <c r="A4" s="160"/>
      <c r="B4" s="160"/>
      <c r="C4" s="160"/>
      <c r="D4" s="160"/>
      <c r="E4" s="139" t="s">
        <v>1</v>
      </c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</row>
    <row r="5" spans="1:25" s="157" customFormat="1" ht="21.95" customHeight="1">
      <c r="A5" s="160"/>
      <c r="B5" s="161" t="s">
        <v>2</v>
      </c>
      <c r="C5" s="161" t="s">
        <v>4</v>
      </c>
      <c r="D5" s="161" t="s">
        <v>33</v>
      </c>
      <c r="E5" s="161" t="s">
        <v>34</v>
      </c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  <c r="W5" s="160"/>
      <c r="X5" s="160"/>
      <c r="Y5" s="160"/>
    </row>
    <row r="6" spans="1:25" s="157" customFormat="1" ht="21.95" customHeight="1">
      <c r="A6" s="160"/>
      <c r="B6" s="136" t="s">
        <v>35</v>
      </c>
      <c r="C6" s="137">
        <v>10217</v>
      </c>
      <c r="D6" s="137">
        <v>16273</v>
      </c>
      <c r="E6" s="162">
        <f>(C6-D6)/D6</f>
        <v>-0.37215018742702599</v>
      </c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/>
      <c r="Y6" s="160"/>
    </row>
    <row r="7" spans="1:25" s="157" customFormat="1" ht="21.95" customHeight="1">
      <c r="A7" s="160"/>
      <c r="B7" s="136" t="s">
        <v>36</v>
      </c>
      <c r="C7" s="137">
        <v>0</v>
      </c>
      <c r="D7" s="137">
        <v>0</v>
      </c>
      <c r="E7" s="162"/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0"/>
      <c r="Q7" s="160"/>
      <c r="R7" s="160"/>
      <c r="S7" s="160"/>
      <c r="T7" s="160"/>
      <c r="U7" s="160"/>
      <c r="V7" s="160"/>
      <c r="W7" s="160"/>
      <c r="X7" s="160"/>
      <c r="Y7" s="160"/>
    </row>
    <row r="8" spans="1:25" s="157" customFormat="1" ht="21.95" customHeight="1">
      <c r="A8" s="160"/>
      <c r="B8" s="136" t="s">
        <v>37</v>
      </c>
      <c r="C8" s="137">
        <v>14</v>
      </c>
      <c r="D8" s="137">
        <v>0</v>
      </c>
      <c r="E8" s="162"/>
      <c r="F8" s="160"/>
      <c r="G8" s="160"/>
      <c r="H8" s="160"/>
      <c r="I8" s="160"/>
      <c r="J8" s="160"/>
      <c r="K8" s="160"/>
      <c r="L8" s="160"/>
      <c r="M8" s="160"/>
      <c r="N8" s="160"/>
      <c r="O8" s="160"/>
      <c r="P8" s="160"/>
      <c r="Q8" s="160"/>
      <c r="R8" s="160"/>
      <c r="S8" s="160"/>
      <c r="T8" s="160"/>
      <c r="U8" s="160"/>
      <c r="V8" s="160"/>
      <c r="W8" s="160"/>
      <c r="X8" s="160"/>
      <c r="Y8" s="160"/>
    </row>
    <row r="9" spans="1:25" s="157" customFormat="1" ht="21.95" customHeight="1">
      <c r="A9" s="160"/>
      <c r="B9" s="136" t="s">
        <v>38</v>
      </c>
      <c r="C9" s="137">
        <v>415</v>
      </c>
      <c r="D9" s="137">
        <v>84</v>
      </c>
      <c r="E9" s="162">
        <f t="shared" ref="E9:E30" si="0">(C9-D9)/D9</f>
        <v>3.9404761904761898</v>
      </c>
      <c r="F9" s="160"/>
      <c r="G9" s="160"/>
      <c r="H9" s="160"/>
      <c r="I9" s="160"/>
      <c r="J9" s="160"/>
      <c r="K9" s="160"/>
      <c r="L9" s="160"/>
      <c r="M9" s="160"/>
      <c r="N9" s="160"/>
      <c r="O9" s="160"/>
      <c r="P9" s="160"/>
      <c r="Q9" s="160"/>
      <c r="R9" s="160"/>
      <c r="S9" s="160"/>
      <c r="T9" s="160"/>
      <c r="U9" s="160"/>
      <c r="V9" s="160"/>
      <c r="W9" s="160"/>
      <c r="X9" s="160"/>
      <c r="Y9" s="160"/>
    </row>
    <row r="10" spans="1:25" s="157" customFormat="1" ht="21.95" customHeight="1">
      <c r="A10" s="160"/>
      <c r="B10" s="136" t="s">
        <v>39</v>
      </c>
      <c r="C10" s="137">
        <v>14733</v>
      </c>
      <c r="D10" s="137">
        <v>11740</v>
      </c>
      <c r="E10" s="162">
        <f t="shared" si="0"/>
        <v>0.254940374787053</v>
      </c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60"/>
    </row>
    <row r="11" spans="1:25" s="157" customFormat="1" ht="21.95" customHeight="1">
      <c r="A11" s="160"/>
      <c r="B11" s="136" t="s">
        <v>40</v>
      </c>
      <c r="C11" s="137">
        <v>0</v>
      </c>
      <c r="D11" s="137"/>
      <c r="E11" s="162"/>
      <c r="F11" s="160"/>
      <c r="G11" s="160"/>
      <c r="H11" s="160"/>
      <c r="I11" s="160"/>
      <c r="J11" s="160"/>
      <c r="K11" s="160"/>
      <c r="L11" s="160"/>
      <c r="M11" s="160"/>
      <c r="N11" s="160"/>
      <c r="O11" s="160"/>
      <c r="P11" s="160"/>
      <c r="Q11" s="160"/>
      <c r="R11" s="160"/>
      <c r="S11" s="160"/>
      <c r="T11" s="160"/>
      <c r="U11" s="160"/>
      <c r="V11" s="160"/>
      <c r="W11" s="160"/>
      <c r="X11" s="160"/>
      <c r="Y11" s="160"/>
    </row>
    <row r="12" spans="1:25" s="157" customFormat="1" ht="21.95" customHeight="1">
      <c r="A12" s="160"/>
      <c r="B12" s="136" t="s">
        <v>41</v>
      </c>
      <c r="C12" s="137">
        <v>371</v>
      </c>
      <c r="D12" s="137">
        <v>166</v>
      </c>
      <c r="E12" s="162">
        <f t="shared" si="0"/>
        <v>1.23493975903614</v>
      </c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160"/>
      <c r="Y12" s="160"/>
    </row>
    <row r="13" spans="1:25" s="157" customFormat="1" ht="21.95" customHeight="1">
      <c r="A13" s="160"/>
      <c r="B13" s="136" t="s">
        <v>42</v>
      </c>
      <c r="C13" s="137">
        <v>5618</v>
      </c>
      <c r="D13" s="137">
        <v>7339</v>
      </c>
      <c r="E13" s="162">
        <f t="shared" si="0"/>
        <v>-0.23450061316255599</v>
      </c>
      <c r="F13" s="160"/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160"/>
      <c r="R13" s="160"/>
      <c r="S13" s="160"/>
      <c r="T13" s="160"/>
      <c r="U13" s="160"/>
      <c r="V13" s="160"/>
      <c r="W13" s="160"/>
      <c r="X13" s="160"/>
      <c r="Y13" s="160"/>
    </row>
    <row r="14" spans="1:25" s="157" customFormat="1" ht="21.95" customHeight="1">
      <c r="A14" s="160"/>
      <c r="B14" s="136" t="s">
        <v>43</v>
      </c>
      <c r="C14" s="137">
        <v>6282</v>
      </c>
      <c r="D14" s="137">
        <v>3082</v>
      </c>
      <c r="E14" s="162">
        <f t="shared" si="0"/>
        <v>1.03828682673589</v>
      </c>
      <c r="F14" s="160"/>
      <c r="G14" s="160"/>
      <c r="H14" s="160"/>
      <c r="I14" s="160"/>
      <c r="J14" s="160"/>
      <c r="K14" s="160"/>
      <c r="L14" s="160"/>
      <c r="M14" s="160"/>
      <c r="N14" s="160"/>
      <c r="O14" s="160"/>
      <c r="P14" s="160"/>
      <c r="Q14" s="160"/>
      <c r="R14" s="160"/>
      <c r="S14" s="160"/>
      <c r="T14" s="160"/>
      <c r="U14" s="160"/>
      <c r="V14" s="160"/>
      <c r="W14" s="160"/>
      <c r="X14" s="160"/>
      <c r="Y14" s="160"/>
    </row>
    <row r="15" spans="1:25" s="157" customFormat="1" ht="21.95" customHeight="1">
      <c r="A15" s="160"/>
      <c r="B15" s="136" t="s">
        <v>44</v>
      </c>
      <c r="C15" s="137">
        <v>3664</v>
      </c>
      <c r="D15" s="137">
        <v>531</v>
      </c>
      <c r="E15" s="162">
        <f t="shared" si="0"/>
        <v>5.9001883239171402</v>
      </c>
      <c r="F15" s="160"/>
      <c r="G15" s="160"/>
      <c r="H15" s="160"/>
      <c r="I15" s="160"/>
      <c r="J15" s="160"/>
      <c r="K15" s="160"/>
      <c r="L15" s="160"/>
      <c r="M15" s="160"/>
      <c r="N15" s="160"/>
      <c r="O15" s="160"/>
      <c r="P15" s="160"/>
      <c r="Q15" s="160"/>
      <c r="R15" s="160"/>
      <c r="S15" s="160"/>
      <c r="T15" s="160"/>
      <c r="U15" s="160"/>
      <c r="V15" s="160"/>
      <c r="W15" s="160"/>
      <c r="X15" s="160"/>
      <c r="Y15" s="160"/>
    </row>
    <row r="16" spans="1:25" s="157" customFormat="1" ht="21.95" customHeight="1">
      <c r="A16" s="160"/>
      <c r="B16" s="136" t="s">
        <v>45</v>
      </c>
      <c r="C16" s="137">
        <v>3484</v>
      </c>
      <c r="D16" s="137">
        <v>1353</v>
      </c>
      <c r="E16" s="162">
        <f t="shared" si="0"/>
        <v>1.5750184774575</v>
      </c>
      <c r="F16" s="160"/>
      <c r="G16" s="160"/>
      <c r="H16" s="160"/>
      <c r="I16" s="160"/>
      <c r="J16" s="160"/>
      <c r="K16" s="160"/>
      <c r="L16" s="160"/>
      <c r="M16" s="160"/>
      <c r="N16" s="160"/>
      <c r="O16" s="160"/>
      <c r="P16" s="160"/>
      <c r="Q16" s="160"/>
      <c r="R16" s="160"/>
      <c r="S16" s="160"/>
      <c r="T16" s="160"/>
      <c r="U16" s="160"/>
      <c r="V16" s="160"/>
      <c r="W16" s="160"/>
      <c r="X16" s="160"/>
      <c r="Y16" s="160"/>
    </row>
    <row r="17" spans="1:25" s="157" customFormat="1" ht="21.95" customHeight="1">
      <c r="A17" s="160"/>
      <c r="B17" s="136" t="s">
        <v>46</v>
      </c>
      <c r="C17" s="137">
        <v>6667</v>
      </c>
      <c r="D17" s="137">
        <v>4713</v>
      </c>
      <c r="E17" s="162">
        <f t="shared" si="0"/>
        <v>0.41459792064502399</v>
      </c>
      <c r="F17" s="160"/>
      <c r="G17" s="160"/>
      <c r="H17" s="160"/>
      <c r="I17" s="160"/>
      <c r="J17" s="160"/>
      <c r="K17" s="160"/>
      <c r="L17" s="160"/>
      <c r="M17" s="160"/>
      <c r="N17" s="160"/>
      <c r="O17" s="160"/>
      <c r="P17" s="160"/>
      <c r="Q17" s="160"/>
      <c r="R17" s="160"/>
      <c r="S17" s="160"/>
      <c r="T17" s="160"/>
      <c r="U17" s="160"/>
      <c r="V17" s="160"/>
      <c r="W17" s="160"/>
      <c r="X17" s="160"/>
      <c r="Y17" s="160"/>
    </row>
    <row r="18" spans="1:25" s="157" customFormat="1" ht="21.95" customHeight="1">
      <c r="A18" s="160"/>
      <c r="B18" s="136" t="s">
        <v>47</v>
      </c>
      <c r="C18" s="137">
        <v>261</v>
      </c>
      <c r="D18" s="137">
        <v>200</v>
      </c>
      <c r="E18" s="162">
        <f t="shared" si="0"/>
        <v>0.30499999999999999</v>
      </c>
      <c r="F18" s="160"/>
      <c r="G18" s="160"/>
      <c r="H18" s="160"/>
      <c r="I18" s="160"/>
      <c r="J18" s="160"/>
      <c r="K18" s="160"/>
      <c r="L18" s="160"/>
      <c r="M18" s="160"/>
      <c r="N18" s="160"/>
      <c r="O18" s="160"/>
      <c r="P18" s="160"/>
      <c r="Q18" s="160"/>
      <c r="R18" s="160"/>
      <c r="S18" s="160"/>
      <c r="T18" s="160"/>
      <c r="U18" s="160"/>
      <c r="V18" s="160"/>
      <c r="W18" s="160"/>
      <c r="X18" s="160"/>
      <c r="Y18" s="160"/>
    </row>
    <row r="19" spans="1:25" s="157" customFormat="1" ht="21.95" customHeight="1">
      <c r="A19" s="160"/>
      <c r="B19" s="136" t="s">
        <v>48</v>
      </c>
      <c r="C19" s="137">
        <v>885</v>
      </c>
      <c r="D19" s="137">
        <v>116</v>
      </c>
      <c r="E19" s="162">
        <f t="shared" si="0"/>
        <v>6.6293103448275899</v>
      </c>
      <c r="F19" s="160"/>
      <c r="G19" s="160"/>
      <c r="H19" s="160"/>
      <c r="I19" s="160"/>
      <c r="J19" s="160"/>
      <c r="K19" s="160"/>
      <c r="L19" s="160"/>
      <c r="M19" s="160"/>
      <c r="N19" s="160"/>
      <c r="O19" s="160"/>
      <c r="P19" s="160"/>
      <c r="Q19" s="160"/>
      <c r="R19" s="160"/>
      <c r="S19" s="160"/>
      <c r="T19" s="160"/>
      <c r="U19" s="160"/>
      <c r="V19" s="160"/>
      <c r="W19" s="160"/>
      <c r="X19" s="160"/>
      <c r="Y19" s="160"/>
    </row>
    <row r="20" spans="1:25" s="157" customFormat="1" ht="21.95" customHeight="1">
      <c r="A20" s="160"/>
      <c r="B20" s="136" t="s">
        <v>49</v>
      </c>
      <c r="C20" s="137">
        <v>874</v>
      </c>
      <c r="D20" s="137">
        <v>450</v>
      </c>
      <c r="E20" s="162">
        <f t="shared" si="0"/>
        <v>0.94222222222222196</v>
      </c>
      <c r="F20" s="160"/>
      <c r="G20" s="160"/>
      <c r="H20" s="160"/>
      <c r="I20" s="160"/>
      <c r="J20" s="160"/>
      <c r="K20" s="160"/>
      <c r="L20" s="160"/>
      <c r="M20" s="160"/>
      <c r="N20" s="160"/>
      <c r="O20" s="160"/>
      <c r="P20" s="160"/>
      <c r="Q20" s="160"/>
      <c r="R20" s="160"/>
      <c r="S20" s="160"/>
      <c r="T20" s="160"/>
      <c r="U20" s="160"/>
      <c r="V20" s="160"/>
      <c r="W20" s="160"/>
      <c r="X20" s="160"/>
      <c r="Y20" s="160"/>
    </row>
    <row r="21" spans="1:25" s="157" customFormat="1" ht="21.95" customHeight="1">
      <c r="A21" s="160"/>
      <c r="B21" s="136" t="s">
        <v>50</v>
      </c>
      <c r="C21" s="137">
        <v>450</v>
      </c>
      <c r="D21" s="137">
        <v>0</v>
      </c>
      <c r="E21" s="162"/>
      <c r="F21" s="160"/>
      <c r="G21" s="160"/>
      <c r="H21" s="160"/>
      <c r="I21" s="160"/>
      <c r="J21" s="160"/>
      <c r="K21" s="160"/>
      <c r="L21" s="160"/>
      <c r="M21" s="160"/>
      <c r="N21" s="160"/>
      <c r="O21" s="160"/>
      <c r="P21" s="160"/>
      <c r="Q21" s="160"/>
      <c r="R21" s="160"/>
      <c r="S21" s="160"/>
      <c r="T21" s="160"/>
      <c r="U21" s="160"/>
      <c r="V21" s="160"/>
      <c r="W21" s="160"/>
      <c r="X21" s="160"/>
      <c r="Y21" s="160"/>
    </row>
    <row r="22" spans="1:25" s="157" customFormat="1" ht="21.95" customHeight="1">
      <c r="A22" s="160"/>
      <c r="B22" s="136" t="s">
        <v>51</v>
      </c>
      <c r="C22" s="137">
        <v>0</v>
      </c>
      <c r="D22" s="137">
        <v>0</v>
      </c>
      <c r="E22" s="162"/>
      <c r="F22" s="160"/>
      <c r="G22" s="160"/>
      <c r="H22" s="160"/>
      <c r="I22" s="160"/>
      <c r="J22" s="160"/>
      <c r="K22" s="160"/>
      <c r="L22" s="160"/>
      <c r="M22" s="160"/>
      <c r="N22" s="160"/>
      <c r="O22" s="160"/>
      <c r="P22" s="160"/>
      <c r="Q22" s="160"/>
      <c r="R22" s="160"/>
      <c r="S22" s="160"/>
      <c r="T22" s="160"/>
      <c r="U22" s="160"/>
      <c r="V22" s="160"/>
      <c r="W22" s="160"/>
      <c r="X22" s="160"/>
      <c r="Y22" s="160"/>
    </row>
    <row r="23" spans="1:25" s="157" customFormat="1" ht="21.95" customHeight="1">
      <c r="A23" s="160"/>
      <c r="B23" s="136" t="s">
        <v>52</v>
      </c>
      <c r="C23" s="137">
        <v>544</v>
      </c>
      <c r="D23" s="137">
        <v>333</v>
      </c>
      <c r="E23" s="162">
        <f t="shared" si="0"/>
        <v>0.63363363363363401</v>
      </c>
      <c r="F23" s="160"/>
      <c r="G23" s="160"/>
      <c r="H23" s="160"/>
      <c r="I23" s="160"/>
      <c r="J23" s="160"/>
      <c r="K23" s="160"/>
      <c r="L23" s="160"/>
      <c r="M23" s="160"/>
      <c r="N23" s="160"/>
      <c r="O23" s="160"/>
      <c r="P23" s="160"/>
      <c r="Q23" s="160"/>
      <c r="R23" s="160"/>
      <c r="S23" s="160"/>
      <c r="T23" s="160"/>
      <c r="U23" s="160"/>
      <c r="V23" s="160"/>
      <c r="W23" s="160"/>
      <c r="X23" s="160"/>
      <c r="Y23" s="160"/>
    </row>
    <row r="24" spans="1:25" s="157" customFormat="1" ht="21.95" customHeight="1">
      <c r="A24" s="160"/>
      <c r="B24" s="136" t="s">
        <v>53</v>
      </c>
      <c r="C24" s="137">
        <v>7305</v>
      </c>
      <c r="D24" s="137">
        <v>11933</v>
      </c>
      <c r="E24" s="162">
        <f t="shared" si="0"/>
        <v>-0.38783206234811002</v>
      </c>
      <c r="F24" s="160"/>
      <c r="G24" s="160"/>
      <c r="H24" s="160"/>
      <c r="I24" s="160"/>
      <c r="J24" s="160"/>
      <c r="K24" s="160"/>
      <c r="L24" s="160"/>
      <c r="M24" s="160"/>
      <c r="N24" s="160"/>
      <c r="O24" s="160"/>
      <c r="P24" s="160"/>
      <c r="Q24" s="160"/>
      <c r="R24" s="160"/>
      <c r="S24" s="160"/>
      <c r="T24" s="160"/>
      <c r="U24" s="160"/>
      <c r="V24" s="160"/>
      <c r="W24" s="160"/>
      <c r="X24" s="160"/>
      <c r="Y24" s="160"/>
    </row>
    <row r="25" spans="1:25" s="157" customFormat="1" ht="21.95" customHeight="1">
      <c r="A25" s="160"/>
      <c r="B25" s="136" t="s">
        <v>54</v>
      </c>
      <c r="C25" s="137">
        <v>0</v>
      </c>
      <c r="D25" s="137">
        <v>0</v>
      </c>
      <c r="E25" s="162"/>
      <c r="F25" s="160"/>
      <c r="G25" s="160"/>
      <c r="H25" s="160"/>
      <c r="I25" s="160"/>
      <c r="J25" s="160"/>
      <c r="K25" s="160"/>
      <c r="L25" s="160"/>
      <c r="M25" s="160"/>
      <c r="N25" s="160"/>
      <c r="O25" s="160"/>
      <c r="P25" s="160"/>
      <c r="Q25" s="160"/>
      <c r="R25" s="160"/>
      <c r="S25" s="160"/>
      <c r="T25" s="160"/>
      <c r="U25" s="160"/>
      <c r="V25" s="160"/>
      <c r="W25" s="160"/>
      <c r="X25" s="160"/>
      <c r="Y25" s="160"/>
    </row>
    <row r="26" spans="1:25" s="157" customFormat="1" ht="21.95" customHeight="1">
      <c r="A26" s="160"/>
      <c r="B26" s="136" t="s">
        <v>55</v>
      </c>
      <c r="C26" s="137">
        <v>0</v>
      </c>
      <c r="D26" s="137">
        <v>300</v>
      </c>
      <c r="E26" s="162">
        <f t="shared" si="0"/>
        <v>-1</v>
      </c>
      <c r="F26" s="160"/>
      <c r="G26" s="160"/>
      <c r="H26" s="160"/>
      <c r="I26" s="160"/>
      <c r="J26" s="160"/>
      <c r="K26" s="160"/>
      <c r="L26" s="160"/>
      <c r="M26" s="160"/>
      <c r="N26" s="160"/>
      <c r="O26" s="160"/>
      <c r="P26" s="160"/>
      <c r="Q26" s="160"/>
      <c r="R26" s="160"/>
      <c r="S26" s="160"/>
      <c r="T26" s="160"/>
      <c r="U26" s="160"/>
      <c r="V26" s="160"/>
      <c r="W26" s="160"/>
      <c r="X26" s="160"/>
      <c r="Y26" s="160"/>
    </row>
    <row r="27" spans="1:25" s="157" customFormat="1" ht="21.95" customHeight="1">
      <c r="A27" s="160"/>
      <c r="B27" s="136" t="s">
        <v>56</v>
      </c>
      <c r="C27" s="137">
        <v>12896</v>
      </c>
      <c r="D27" s="137">
        <v>7674</v>
      </c>
      <c r="E27" s="162">
        <f t="shared" si="0"/>
        <v>0.68047954130831401</v>
      </c>
      <c r="F27" s="160"/>
      <c r="G27" s="160"/>
      <c r="H27" s="160"/>
      <c r="I27" s="160"/>
      <c r="J27" s="160"/>
      <c r="K27" s="160"/>
      <c r="L27" s="160"/>
      <c r="M27" s="160"/>
      <c r="N27" s="160"/>
      <c r="O27" s="160"/>
      <c r="P27" s="160"/>
      <c r="Q27" s="160"/>
      <c r="R27" s="160"/>
      <c r="S27" s="160"/>
      <c r="T27" s="160"/>
      <c r="U27" s="160"/>
      <c r="V27" s="160"/>
      <c r="W27" s="160"/>
      <c r="X27" s="160"/>
      <c r="Y27" s="160"/>
    </row>
    <row r="28" spans="1:25" s="157" customFormat="1" ht="21.95" customHeight="1">
      <c r="A28" s="160"/>
      <c r="B28" s="136" t="s">
        <v>57</v>
      </c>
      <c r="C28" s="137">
        <v>12896</v>
      </c>
      <c r="D28" s="137">
        <v>7674</v>
      </c>
      <c r="E28" s="162">
        <f t="shared" si="0"/>
        <v>0.68047954130831401</v>
      </c>
      <c r="F28" s="160"/>
      <c r="G28" s="160"/>
      <c r="H28" s="160"/>
      <c r="I28" s="160"/>
      <c r="J28" s="160"/>
      <c r="K28" s="160"/>
      <c r="L28" s="160"/>
      <c r="M28" s="160"/>
      <c r="N28" s="160"/>
      <c r="O28" s="160"/>
      <c r="P28" s="160"/>
      <c r="Q28" s="160"/>
      <c r="R28" s="160"/>
      <c r="S28" s="160"/>
      <c r="T28" s="160"/>
      <c r="U28" s="160"/>
      <c r="V28" s="160"/>
      <c r="W28" s="160"/>
      <c r="X28" s="160"/>
      <c r="Y28" s="160"/>
    </row>
    <row r="29" spans="1:25" s="157" customFormat="1" ht="21.95" customHeight="1">
      <c r="A29" s="160"/>
      <c r="B29" s="136" t="s">
        <v>58</v>
      </c>
      <c r="C29" s="137">
        <v>30</v>
      </c>
      <c r="D29" s="137">
        <v>139</v>
      </c>
      <c r="E29" s="162">
        <f t="shared" si="0"/>
        <v>-0.78417266187050405</v>
      </c>
      <c r="F29" s="160"/>
      <c r="G29" s="160"/>
      <c r="H29" s="160"/>
      <c r="I29" s="160"/>
      <c r="J29" s="160"/>
      <c r="K29" s="160"/>
      <c r="L29" s="160"/>
      <c r="M29" s="160"/>
      <c r="N29" s="160"/>
      <c r="O29" s="160"/>
      <c r="P29" s="160"/>
      <c r="Q29" s="160"/>
      <c r="R29" s="160"/>
      <c r="S29" s="160"/>
      <c r="T29" s="160"/>
      <c r="U29" s="160"/>
      <c r="V29" s="160"/>
      <c r="W29" s="160"/>
      <c r="X29" s="160"/>
      <c r="Y29" s="160"/>
    </row>
    <row r="30" spans="1:25" s="157" customFormat="1" ht="21.95" customHeight="1">
      <c r="A30" s="160"/>
      <c r="B30" s="136" t="s">
        <v>59</v>
      </c>
      <c r="C30" s="137">
        <f>SUM(C6:C27,C29)</f>
        <v>74710</v>
      </c>
      <c r="D30" s="163">
        <v>66426</v>
      </c>
      <c r="E30" s="162">
        <f t="shared" si="0"/>
        <v>0.12471020383584699</v>
      </c>
      <c r="F30" s="160"/>
      <c r="G30" s="160"/>
      <c r="H30" s="160"/>
      <c r="I30" s="160"/>
      <c r="J30" s="160"/>
      <c r="K30" s="160"/>
      <c r="L30" s="160"/>
      <c r="M30" s="160"/>
      <c r="N30" s="160"/>
      <c r="O30" s="160"/>
      <c r="P30" s="160"/>
      <c r="Q30" s="160"/>
      <c r="R30" s="160"/>
      <c r="S30" s="160"/>
      <c r="T30" s="160"/>
      <c r="U30" s="160"/>
      <c r="V30" s="160"/>
      <c r="W30" s="160"/>
      <c r="X30" s="160"/>
      <c r="Y30" s="160"/>
    </row>
    <row r="31" spans="1:25">
      <c r="D31" s="164"/>
    </row>
  </sheetData>
  <mergeCells count="1">
    <mergeCell ref="B3:E3"/>
  </mergeCells>
  <phoneticPr fontId="40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6" orientation="landscape" r:id="rId1"/>
  <headerFooter>
    <oddFooter>&amp;C—14—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57"/>
  <sheetViews>
    <sheetView topLeftCell="A3" workbookViewId="0">
      <selection activeCell="A37" sqref="A37"/>
    </sheetView>
  </sheetViews>
  <sheetFormatPr defaultColWidth="9.125" defaultRowHeight="12"/>
  <cols>
    <col min="1" max="1" width="45.5" style="151" customWidth="1"/>
    <col min="2" max="2" width="38.25" style="151" customWidth="1"/>
    <col min="3" max="254" width="9.125" style="152" customWidth="1"/>
    <col min="255" max="255" width="40" style="152" customWidth="1"/>
    <col min="256" max="256" width="22.375" style="152" customWidth="1"/>
    <col min="257" max="257" width="39" style="152" customWidth="1"/>
    <col min="258" max="258" width="23.625" style="152" customWidth="1"/>
    <col min="259" max="510" width="9.125" style="152" customWidth="1"/>
    <col min="511" max="511" width="40" style="152" customWidth="1"/>
    <col min="512" max="512" width="22.375" style="152" customWidth="1"/>
    <col min="513" max="513" width="39" style="152" customWidth="1"/>
    <col min="514" max="514" width="23.625" style="152" customWidth="1"/>
    <col min="515" max="766" width="9.125" style="152" customWidth="1"/>
    <col min="767" max="767" width="40" style="152" customWidth="1"/>
    <col min="768" max="768" width="22.375" style="152" customWidth="1"/>
    <col min="769" max="769" width="39" style="152" customWidth="1"/>
    <col min="770" max="770" width="23.625" style="152" customWidth="1"/>
    <col min="771" max="1022" width="9.125" style="152" customWidth="1"/>
    <col min="1023" max="1023" width="40" style="152" customWidth="1"/>
    <col min="1024" max="1024" width="22.375" style="152" customWidth="1"/>
    <col min="1025" max="1025" width="39" style="152" customWidth="1"/>
    <col min="1026" max="1026" width="23.625" style="152" customWidth="1"/>
    <col min="1027" max="1278" width="9.125" style="152" customWidth="1"/>
    <col min="1279" max="1279" width="40" style="152" customWidth="1"/>
    <col min="1280" max="1280" width="22.375" style="152" customWidth="1"/>
    <col min="1281" max="1281" width="39" style="152" customWidth="1"/>
    <col min="1282" max="1282" width="23.625" style="152" customWidth="1"/>
    <col min="1283" max="1534" width="9.125" style="152" customWidth="1"/>
    <col min="1535" max="1535" width="40" style="152" customWidth="1"/>
    <col min="1536" max="1536" width="22.375" style="152" customWidth="1"/>
    <col min="1537" max="1537" width="39" style="152" customWidth="1"/>
    <col min="1538" max="1538" width="23.625" style="152" customWidth="1"/>
    <col min="1539" max="1790" width="9.125" style="152" customWidth="1"/>
    <col min="1791" max="1791" width="40" style="152" customWidth="1"/>
    <col min="1792" max="1792" width="22.375" style="152" customWidth="1"/>
    <col min="1793" max="1793" width="39" style="152" customWidth="1"/>
    <col min="1794" max="1794" width="23.625" style="152" customWidth="1"/>
    <col min="1795" max="2046" width="9.125" style="152" customWidth="1"/>
    <col min="2047" max="2047" width="40" style="152" customWidth="1"/>
    <col min="2048" max="2048" width="22.375" style="152" customWidth="1"/>
    <col min="2049" max="2049" width="39" style="152" customWidth="1"/>
    <col min="2050" max="2050" width="23.625" style="152" customWidth="1"/>
    <col min="2051" max="2302" width="9.125" style="152" customWidth="1"/>
    <col min="2303" max="2303" width="40" style="152" customWidth="1"/>
    <col min="2304" max="2304" width="22.375" style="152" customWidth="1"/>
    <col min="2305" max="2305" width="39" style="152" customWidth="1"/>
    <col min="2306" max="2306" width="23.625" style="152" customWidth="1"/>
    <col min="2307" max="2558" width="9.125" style="152" customWidth="1"/>
    <col min="2559" max="2559" width="40" style="152" customWidth="1"/>
    <col min="2560" max="2560" width="22.375" style="152" customWidth="1"/>
    <col min="2561" max="2561" width="39" style="152" customWidth="1"/>
    <col min="2562" max="2562" width="23.625" style="152" customWidth="1"/>
    <col min="2563" max="2814" width="9.125" style="152" customWidth="1"/>
    <col min="2815" max="2815" width="40" style="152" customWidth="1"/>
    <col min="2816" max="2816" width="22.375" style="152" customWidth="1"/>
    <col min="2817" max="2817" width="39" style="152" customWidth="1"/>
    <col min="2818" max="2818" width="23.625" style="152" customWidth="1"/>
    <col min="2819" max="3070" width="9.125" style="152" customWidth="1"/>
    <col min="3071" max="3071" width="40" style="152" customWidth="1"/>
    <col min="3072" max="3072" width="22.375" style="152" customWidth="1"/>
    <col min="3073" max="3073" width="39" style="152" customWidth="1"/>
    <col min="3074" max="3074" width="23.625" style="152" customWidth="1"/>
    <col min="3075" max="3326" width="9.125" style="152" customWidth="1"/>
    <col min="3327" max="3327" width="40" style="152" customWidth="1"/>
    <col min="3328" max="3328" width="22.375" style="152" customWidth="1"/>
    <col min="3329" max="3329" width="39" style="152" customWidth="1"/>
    <col min="3330" max="3330" width="23.625" style="152" customWidth="1"/>
    <col min="3331" max="3582" width="9.125" style="152" customWidth="1"/>
    <col min="3583" max="3583" width="40" style="152" customWidth="1"/>
    <col min="3584" max="3584" width="22.375" style="152" customWidth="1"/>
    <col min="3585" max="3585" width="39" style="152" customWidth="1"/>
    <col min="3586" max="3586" width="23.625" style="152" customWidth="1"/>
    <col min="3587" max="3838" width="9.125" style="152" customWidth="1"/>
    <col min="3839" max="3839" width="40" style="152" customWidth="1"/>
    <col min="3840" max="3840" width="22.375" style="152" customWidth="1"/>
    <col min="3841" max="3841" width="39" style="152" customWidth="1"/>
    <col min="3842" max="3842" width="23.625" style="152" customWidth="1"/>
    <col min="3843" max="4094" width="9.125" style="152" customWidth="1"/>
    <col min="4095" max="4095" width="40" style="152" customWidth="1"/>
    <col min="4096" max="4096" width="22.375" style="152" customWidth="1"/>
    <col min="4097" max="4097" width="39" style="152" customWidth="1"/>
    <col min="4098" max="4098" width="23.625" style="152" customWidth="1"/>
    <col min="4099" max="4350" width="9.125" style="152" customWidth="1"/>
    <col min="4351" max="4351" width="40" style="152" customWidth="1"/>
    <col min="4352" max="4352" width="22.375" style="152" customWidth="1"/>
    <col min="4353" max="4353" width="39" style="152" customWidth="1"/>
    <col min="4354" max="4354" width="23.625" style="152" customWidth="1"/>
    <col min="4355" max="4606" width="9.125" style="152" customWidth="1"/>
    <col min="4607" max="4607" width="40" style="152" customWidth="1"/>
    <col min="4608" max="4608" width="22.375" style="152" customWidth="1"/>
    <col min="4609" max="4609" width="39" style="152" customWidth="1"/>
    <col min="4610" max="4610" width="23.625" style="152" customWidth="1"/>
    <col min="4611" max="4862" width="9.125" style="152" customWidth="1"/>
    <col min="4863" max="4863" width="40" style="152" customWidth="1"/>
    <col min="4864" max="4864" width="22.375" style="152" customWidth="1"/>
    <col min="4865" max="4865" width="39" style="152" customWidth="1"/>
    <col min="4866" max="4866" width="23.625" style="152" customWidth="1"/>
    <col min="4867" max="5118" width="9.125" style="152" customWidth="1"/>
    <col min="5119" max="5119" width="40" style="152" customWidth="1"/>
    <col min="5120" max="5120" width="22.375" style="152" customWidth="1"/>
    <col min="5121" max="5121" width="39" style="152" customWidth="1"/>
    <col min="5122" max="5122" width="23.625" style="152" customWidth="1"/>
    <col min="5123" max="5374" width="9.125" style="152" customWidth="1"/>
    <col min="5375" max="5375" width="40" style="152" customWidth="1"/>
    <col min="5376" max="5376" width="22.375" style="152" customWidth="1"/>
    <col min="5377" max="5377" width="39" style="152" customWidth="1"/>
    <col min="5378" max="5378" width="23.625" style="152" customWidth="1"/>
    <col min="5379" max="5630" width="9.125" style="152" customWidth="1"/>
    <col min="5631" max="5631" width="40" style="152" customWidth="1"/>
    <col min="5632" max="5632" width="22.375" style="152" customWidth="1"/>
    <col min="5633" max="5633" width="39" style="152" customWidth="1"/>
    <col min="5634" max="5634" width="23.625" style="152" customWidth="1"/>
    <col min="5635" max="5886" width="9.125" style="152" customWidth="1"/>
    <col min="5887" max="5887" width="40" style="152" customWidth="1"/>
    <col min="5888" max="5888" width="22.375" style="152" customWidth="1"/>
    <col min="5889" max="5889" width="39" style="152" customWidth="1"/>
    <col min="5890" max="5890" width="23.625" style="152" customWidth="1"/>
    <col min="5891" max="6142" width="9.125" style="152" customWidth="1"/>
    <col min="6143" max="6143" width="40" style="152" customWidth="1"/>
    <col min="6144" max="6144" width="22.375" style="152" customWidth="1"/>
    <col min="6145" max="6145" width="39" style="152" customWidth="1"/>
    <col min="6146" max="6146" width="23.625" style="152" customWidth="1"/>
    <col min="6147" max="6398" width="9.125" style="152" customWidth="1"/>
    <col min="6399" max="6399" width="40" style="152" customWidth="1"/>
    <col min="6400" max="6400" width="22.375" style="152" customWidth="1"/>
    <col min="6401" max="6401" width="39" style="152" customWidth="1"/>
    <col min="6402" max="6402" width="23.625" style="152" customWidth="1"/>
    <col min="6403" max="6654" width="9.125" style="152" customWidth="1"/>
    <col min="6655" max="6655" width="40" style="152" customWidth="1"/>
    <col min="6656" max="6656" width="22.375" style="152" customWidth="1"/>
    <col min="6657" max="6657" width="39" style="152" customWidth="1"/>
    <col min="6658" max="6658" width="23.625" style="152" customWidth="1"/>
    <col min="6659" max="6910" width="9.125" style="152" customWidth="1"/>
    <col min="6911" max="6911" width="40" style="152" customWidth="1"/>
    <col min="6912" max="6912" width="22.375" style="152" customWidth="1"/>
    <col min="6913" max="6913" width="39" style="152" customWidth="1"/>
    <col min="6914" max="6914" width="23.625" style="152" customWidth="1"/>
    <col min="6915" max="7166" width="9.125" style="152" customWidth="1"/>
    <col min="7167" max="7167" width="40" style="152" customWidth="1"/>
    <col min="7168" max="7168" width="22.375" style="152" customWidth="1"/>
    <col min="7169" max="7169" width="39" style="152" customWidth="1"/>
    <col min="7170" max="7170" width="23.625" style="152" customWidth="1"/>
    <col min="7171" max="7422" width="9.125" style="152" customWidth="1"/>
    <col min="7423" max="7423" width="40" style="152" customWidth="1"/>
    <col min="7424" max="7424" width="22.375" style="152" customWidth="1"/>
    <col min="7425" max="7425" width="39" style="152" customWidth="1"/>
    <col min="7426" max="7426" width="23.625" style="152" customWidth="1"/>
    <col min="7427" max="7678" width="9.125" style="152" customWidth="1"/>
    <col min="7679" max="7679" width="40" style="152" customWidth="1"/>
    <col min="7680" max="7680" width="22.375" style="152" customWidth="1"/>
    <col min="7681" max="7681" width="39" style="152" customWidth="1"/>
    <col min="7682" max="7682" width="23.625" style="152" customWidth="1"/>
    <col min="7683" max="7934" width="9.125" style="152" customWidth="1"/>
    <col min="7935" max="7935" width="40" style="152" customWidth="1"/>
    <col min="7936" max="7936" width="22.375" style="152" customWidth="1"/>
    <col min="7937" max="7937" width="39" style="152" customWidth="1"/>
    <col min="7938" max="7938" width="23.625" style="152" customWidth="1"/>
    <col min="7939" max="8190" width="9.125" style="152" customWidth="1"/>
    <col min="8191" max="8191" width="40" style="152" customWidth="1"/>
    <col min="8192" max="8192" width="22.375" style="152" customWidth="1"/>
    <col min="8193" max="8193" width="39" style="152" customWidth="1"/>
    <col min="8194" max="8194" width="23.625" style="152" customWidth="1"/>
    <col min="8195" max="8446" width="9.125" style="152" customWidth="1"/>
    <col min="8447" max="8447" width="40" style="152" customWidth="1"/>
    <col min="8448" max="8448" width="22.375" style="152" customWidth="1"/>
    <col min="8449" max="8449" width="39" style="152" customWidth="1"/>
    <col min="8450" max="8450" width="23.625" style="152" customWidth="1"/>
    <col min="8451" max="8702" width="9.125" style="152" customWidth="1"/>
    <col min="8703" max="8703" width="40" style="152" customWidth="1"/>
    <col min="8704" max="8704" width="22.375" style="152" customWidth="1"/>
    <col min="8705" max="8705" width="39" style="152" customWidth="1"/>
    <col min="8706" max="8706" width="23.625" style="152" customWidth="1"/>
    <col min="8707" max="8958" width="9.125" style="152" customWidth="1"/>
    <col min="8959" max="8959" width="40" style="152" customWidth="1"/>
    <col min="8960" max="8960" width="22.375" style="152" customWidth="1"/>
    <col min="8961" max="8961" width="39" style="152" customWidth="1"/>
    <col min="8962" max="8962" width="23.625" style="152" customWidth="1"/>
    <col min="8963" max="9214" width="9.125" style="152" customWidth="1"/>
    <col min="9215" max="9215" width="40" style="152" customWidth="1"/>
    <col min="9216" max="9216" width="22.375" style="152" customWidth="1"/>
    <col min="9217" max="9217" width="39" style="152" customWidth="1"/>
    <col min="9218" max="9218" width="23.625" style="152" customWidth="1"/>
    <col min="9219" max="9470" width="9.125" style="152" customWidth="1"/>
    <col min="9471" max="9471" width="40" style="152" customWidth="1"/>
    <col min="9472" max="9472" width="22.375" style="152" customWidth="1"/>
    <col min="9473" max="9473" width="39" style="152" customWidth="1"/>
    <col min="9474" max="9474" width="23.625" style="152" customWidth="1"/>
    <col min="9475" max="9726" width="9.125" style="152" customWidth="1"/>
    <col min="9727" max="9727" width="40" style="152" customWidth="1"/>
    <col min="9728" max="9728" width="22.375" style="152" customWidth="1"/>
    <col min="9729" max="9729" width="39" style="152" customWidth="1"/>
    <col min="9730" max="9730" width="23.625" style="152" customWidth="1"/>
    <col min="9731" max="9982" width="9.125" style="152" customWidth="1"/>
    <col min="9983" max="9983" width="40" style="152" customWidth="1"/>
    <col min="9984" max="9984" width="22.375" style="152" customWidth="1"/>
    <col min="9985" max="9985" width="39" style="152" customWidth="1"/>
    <col min="9986" max="9986" width="23.625" style="152" customWidth="1"/>
    <col min="9987" max="10238" width="9.125" style="152" customWidth="1"/>
    <col min="10239" max="10239" width="40" style="152" customWidth="1"/>
    <col min="10240" max="10240" width="22.375" style="152" customWidth="1"/>
    <col min="10241" max="10241" width="39" style="152" customWidth="1"/>
    <col min="10242" max="10242" width="23.625" style="152" customWidth="1"/>
    <col min="10243" max="10494" width="9.125" style="152" customWidth="1"/>
    <col min="10495" max="10495" width="40" style="152" customWidth="1"/>
    <col min="10496" max="10496" width="22.375" style="152" customWidth="1"/>
    <col min="10497" max="10497" width="39" style="152" customWidth="1"/>
    <col min="10498" max="10498" width="23.625" style="152" customWidth="1"/>
    <col min="10499" max="10750" width="9.125" style="152" customWidth="1"/>
    <col min="10751" max="10751" width="40" style="152" customWidth="1"/>
    <col min="10752" max="10752" width="22.375" style="152" customWidth="1"/>
    <col min="10753" max="10753" width="39" style="152" customWidth="1"/>
    <col min="10754" max="10754" width="23.625" style="152" customWidth="1"/>
    <col min="10755" max="11006" width="9.125" style="152" customWidth="1"/>
    <col min="11007" max="11007" width="40" style="152" customWidth="1"/>
    <col min="11008" max="11008" width="22.375" style="152" customWidth="1"/>
    <col min="11009" max="11009" width="39" style="152" customWidth="1"/>
    <col min="11010" max="11010" width="23.625" style="152" customWidth="1"/>
    <col min="11011" max="11262" width="9.125" style="152" customWidth="1"/>
    <col min="11263" max="11263" width="40" style="152" customWidth="1"/>
    <col min="11264" max="11264" width="22.375" style="152" customWidth="1"/>
    <col min="11265" max="11265" width="39" style="152" customWidth="1"/>
    <col min="11266" max="11266" width="23.625" style="152" customWidth="1"/>
    <col min="11267" max="11518" width="9.125" style="152" customWidth="1"/>
    <col min="11519" max="11519" width="40" style="152" customWidth="1"/>
    <col min="11520" max="11520" width="22.375" style="152" customWidth="1"/>
    <col min="11521" max="11521" width="39" style="152" customWidth="1"/>
    <col min="11522" max="11522" width="23.625" style="152" customWidth="1"/>
    <col min="11523" max="11774" width="9.125" style="152" customWidth="1"/>
    <col min="11775" max="11775" width="40" style="152" customWidth="1"/>
    <col min="11776" max="11776" width="22.375" style="152" customWidth="1"/>
    <col min="11777" max="11777" width="39" style="152" customWidth="1"/>
    <col min="11778" max="11778" width="23.625" style="152" customWidth="1"/>
    <col min="11779" max="12030" width="9.125" style="152" customWidth="1"/>
    <col min="12031" max="12031" width="40" style="152" customWidth="1"/>
    <col min="12032" max="12032" width="22.375" style="152" customWidth="1"/>
    <col min="12033" max="12033" width="39" style="152" customWidth="1"/>
    <col min="12034" max="12034" width="23.625" style="152" customWidth="1"/>
    <col min="12035" max="12286" width="9.125" style="152" customWidth="1"/>
    <col min="12287" max="12287" width="40" style="152" customWidth="1"/>
    <col min="12288" max="12288" width="22.375" style="152" customWidth="1"/>
    <col min="12289" max="12289" width="39" style="152" customWidth="1"/>
    <col min="12290" max="12290" width="23.625" style="152" customWidth="1"/>
    <col min="12291" max="12542" width="9.125" style="152" customWidth="1"/>
    <col min="12543" max="12543" width="40" style="152" customWidth="1"/>
    <col min="12544" max="12544" width="22.375" style="152" customWidth="1"/>
    <col min="12545" max="12545" width="39" style="152" customWidth="1"/>
    <col min="12546" max="12546" width="23.625" style="152" customWidth="1"/>
    <col min="12547" max="12798" width="9.125" style="152" customWidth="1"/>
    <col min="12799" max="12799" width="40" style="152" customWidth="1"/>
    <col min="12800" max="12800" width="22.375" style="152" customWidth="1"/>
    <col min="12801" max="12801" width="39" style="152" customWidth="1"/>
    <col min="12802" max="12802" width="23.625" style="152" customWidth="1"/>
    <col min="12803" max="13054" width="9.125" style="152" customWidth="1"/>
    <col min="13055" max="13055" width="40" style="152" customWidth="1"/>
    <col min="13056" max="13056" width="22.375" style="152" customWidth="1"/>
    <col min="13057" max="13057" width="39" style="152" customWidth="1"/>
    <col min="13058" max="13058" width="23.625" style="152" customWidth="1"/>
    <col min="13059" max="13310" width="9.125" style="152" customWidth="1"/>
    <col min="13311" max="13311" width="40" style="152" customWidth="1"/>
    <col min="13312" max="13312" width="22.375" style="152" customWidth="1"/>
    <col min="13313" max="13313" width="39" style="152" customWidth="1"/>
    <col min="13314" max="13314" width="23.625" style="152" customWidth="1"/>
    <col min="13315" max="13566" width="9.125" style="152" customWidth="1"/>
    <col min="13567" max="13567" width="40" style="152" customWidth="1"/>
    <col min="13568" max="13568" width="22.375" style="152" customWidth="1"/>
    <col min="13569" max="13569" width="39" style="152" customWidth="1"/>
    <col min="13570" max="13570" width="23.625" style="152" customWidth="1"/>
    <col min="13571" max="13822" width="9.125" style="152" customWidth="1"/>
    <col min="13823" max="13823" width="40" style="152" customWidth="1"/>
    <col min="13824" max="13824" width="22.375" style="152" customWidth="1"/>
    <col min="13825" max="13825" width="39" style="152" customWidth="1"/>
    <col min="13826" max="13826" width="23.625" style="152" customWidth="1"/>
    <col min="13827" max="14078" width="9.125" style="152" customWidth="1"/>
    <col min="14079" max="14079" width="40" style="152" customWidth="1"/>
    <col min="14080" max="14080" width="22.375" style="152" customWidth="1"/>
    <col min="14081" max="14081" width="39" style="152" customWidth="1"/>
    <col min="14082" max="14082" width="23.625" style="152" customWidth="1"/>
    <col min="14083" max="14334" width="9.125" style="152" customWidth="1"/>
    <col min="14335" max="14335" width="40" style="152" customWidth="1"/>
    <col min="14336" max="14336" width="22.375" style="152" customWidth="1"/>
    <col min="14337" max="14337" width="39" style="152" customWidth="1"/>
    <col min="14338" max="14338" width="23.625" style="152" customWidth="1"/>
    <col min="14339" max="14590" width="9.125" style="152" customWidth="1"/>
    <col min="14591" max="14591" width="40" style="152" customWidth="1"/>
    <col min="14592" max="14592" width="22.375" style="152" customWidth="1"/>
    <col min="14593" max="14593" width="39" style="152" customWidth="1"/>
    <col min="14594" max="14594" width="23.625" style="152" customWidth="1"/>
    <col min="14595" max="14846" width="9.125" style="152" customWidth="1"/>
    <col min="14847" max="14847" width="40" style="152" customWidth="1"/>
    <col min="14848" max="14848" width="22.375" style="152" customWidth="1"/>
    <col min="14849" max="14849" width="39" style="152" customWidth="1"/>
    <col min="14850" max="14850" width="23.625" style="152" customWidth="1"/>
    <col min="14851" max="15102" width="9.125" style="152" customWidth="1"/>
    <col min="15103" max="15103" width="40" style="152" customWidth="1"/>
    <col min="15104" max="15104" width="22.375" style="152" customWidth="1"/>
    <col min="15105" max="15105" width="39" style="152" customWidth="1"/>
    <col min="15106" max="15106" width="23.625" style="152" customWidth="1"/>
    <col min="15107" max="15358" width="9.125" style="152" customWidth="1"/>
    <col min="15359" max="15359" width="40" style="152" customWidth="1"/>
    <col min="15360" max="15360" width="22.375" style="152" customWidth="1"/>
    <col min="15361" max="15361" width="39" style="152" customWidth="1"/>
    <col min="15362" max="15362" width="23.625" style="152" customWidth="1"/>
    <col min="15363" max="15614" width="9.125" style="152" customWidth="1"/>
    <col min="15615" max="15615" width="40" style="152" customWidth="1"/>
    <col min="15616" max="15616" width="22.375" style="152" customWidth="1"/>
    <col min="15617" max="15617" width="39" style="152" customWidth="1"/>
    <col min="15618" max="15618" width="23.625" style="152" customWidth="1"/>
    <col min="15619" max="15870" width="9.125" style="152" customWidth="1"/>
    <col min="15871" max="15871" width="40" style="152" customWidth="1"/>
    <col min="15872" max="15872" width="22.375" style="152" customWidth="1"/>
    <col min="15873" max="15873" width="39" style="152" customWidth="1"/>
    <col min="15874" max="15874" width="23.625" style="152" customWidth="1"/>
    <col min="15875" max="16126" width="9.125" style="152" customWidth="1"/>
    <col min="16127" max="16127" width="40" style="152" customWidth="1"/>
    <col min="16128" max="16128" width="22.375" style="152" customWidth="1"/>
    <col min="16129" max="16129" width="39" style="152" customWidth="1"/>
    <col min="16130" max="16130" width="23.625" style="152" customWidth="1"/>
    <col min="16131" max="16382" width="9.125" style="152" customWidth="1"/>
    <col min="16383" max="16384" width="9.125" style="152"/>
  </cols>
  <sheetData>
    <row r="3" spans="1:2" s="151" customFormat="1" ht="24">
      <c r="A3" s="170" t="s">
        <v>60</v>
      </c>
      <c r="B3" s="170"/>
    </row>
    <row r="4" spans="1:2" s="151" customFormat="1" ht="21.95" customHeight="1">
      <c r="A4" s="171" t="s">
        <v>61</v>
      </c>
      <c r="B4" s="171"/>
    </row>
    <row r="5" spans="1:2" s="151" customFormat="1" ht="39.950000000000003" customHeight="1">
      <c r="A5" s="153" t="s">
        <v>62</v>
      </c>
      <c r="B5" s="153" t="s">
        <v>6</v>
      </c>
    </row>
    <row r="6" spans="1:2" s="151" customFormat="1" ht="21.95" customHeight="1">
      <c r="A6" s="154" t="s">
        <v>63</v>
      </c>
      <c r="B6" s="155">
        <v>859</v>
      </c>
    </row>
    <row r="7" spans="1:2" s="151" customFormat="1" ht="21.95" hidden="1" customHeight="1">
      <c r="A7" s="154" t="s">
        <v>64</v>
      </c>
      <c r="B7" s="155"/>
    </row>
    <row r="8" spans="1:2" s="151" customFormat="1" ht="21.95" hidden="1" customHeight="1">
      <c r="A8" s="154" t="s">
        <v>65</v>
      </c>
      <c r="B8" s="155"/>
    </row>
    <row r="9" spans="1:2" s="151" customFormat="1" ht="21.95" hidden="1" customHeight="1">
      <c r="A9" s="154" t="s">
        <v>66</v>
      </c>
      <c r="B9" s="155"/>
    </row>
    <row r="10" spans="1:2" s="151" customFormat="1" ht="21.95" customHeight="1">
      <c r="A10" s="154" t="s">
        <v>67</v>
      </c>
      <c r="B10" s="155">
        <v>859</v>
      </c>
    </row>
    <row r="11" spans="1:2" s="151" customFormat="1" ht="21.95" customHeight="1">
      <c r="A11" s="154" t="s">
        <v>68</v>
      </c>
      <c r="B11" s="155">
        <v>7661</v>
      </c>
    </row>
    <row r="12" spans="1:2" s="151" customFormat="1" ht="21.95" hidden="1" customHeight="1">
      <c r="A12" s="154" t="s">
        <v>69</v>
      </c>
      <c r="B12" s="155"/>
    </row>
    <row r="13" spans="1:2" s="151" customFormat="1" ht="21.95" customHeight="1">
      <c r="A13" s="154" t="s">
        <v>70</v>
      </c>
      <c r="B13" s="155">
        <v>2013</v>
      </c>
    </row>
    <row r="14" spans="1:2" s="151" customFormat="1" ht="21.95" hidden="1" customHeight="1">
      <c r="A14" s="154" t="s">
        <v>71</v>
      </c>
      <c r="B14" s="155"/>
    </row>
    <row r="15" spans="1:2" s="151" customFormat="1" ht="21.95" customHeight="1">
      <c r="A15" s="154" t="s">
        <v>72</v>
      </c>
      <c r="B15" s="155">
        <v>-1402</v>
      </c>
    </row>
    <row r="16" spans="1:2" s="151" customFormat="1" ht="21.95" customHeight="1">
      <c r="A16" s="154" t="s">
        <v>73</v>
      </c>
      <c r="B16" s="155">
        <v>7008</v>
      </c>
    </row>
    <row r="17" spans="1:2" s="151" customFormat="1" ht="21.95" hidden="1" customHeight="1">
      <c r="A17" s="154" t="s">
        <v>74</v>
      </c>
      <c r="B17" s="155"/>
    </row>
    <row r="18" spans="1:2" s="151" customFormat="1" ht="21.95" hidden="1" customHeight="1">
      <c r="A18" s="154" t="s">
        <v>75</v>
      </c>
      <c r="B18" s="155"/>
    </row>
    <row r="19" spans="1:2" s="151" customFormat="1" ht="21.95" hidden="1" customHeight="1">
      <c r="A19" s="154" t="s">
        <v>76</v>
      </c>
      <c r="B19" s="155"/>
    </row>
    <row r="20" spans="1:2" s="151" customFormat="1" ht="21.95" hidden="1" customHeight="1">
      <c r="A20" s="154" t="s">
        <v>77</v>
      </c>
      <c r="B20" s="155"/>
    </row>
    <row r="21" spans="1:2" s="151" customFormat="1" ht="21.95" customHeight="1">
      <c r="A21" s="154" t="s">
        <v>78</v>
      </c>
      <c r="B21" s="155">
        <v>42</v>
      </c>
    </row>
    <row r="22" spans="1:2" s="151" customFormat="1" ht="21.95" hidden="1" customHeight="1">
      <c r="A22" s="154" t="s">
        <v>79</v>
      </c>
      <c r="B22" s="155"/>
    </row>
    <row r="23" spans="1:2" s="151" customFormat="1" ht="21.95" hidden="1" customHeight="1">
      <c r="A23" s="154" t="s">
        <v>80</v>
      </c>
      <c r="B23" s="155"/>
    </row>
    <row r="24" spans="1:2" s="151" customFormat="1" ht="21.95" hidden="1" customHeight="1">
      <c r="A24" s="154" t="s">
        <v>81</v>
      </c>
      <c r="B24" s="155"/>
    </row>
    <row r="25" spans="1:2" s="151" customFormat="1" ht="21.95" hidden="1" customHeight="1">
      <c r="A25" s="154" t="s">
        <v>82</v>
      </c>
      <c r="B25" s="155"/>
    </row>
    <row r="26" spans="1:2" s="151" customFormat="1" ht="21.95" hidden="1" customHeight="1">
      <c r="A26" s="154" t="s">
        <v>83</v>
      </c>
      <c r="B26" s="155"/>
    </row>
    <row r="27" spans="1:2" s="151" customFormat="1" ht="21.95" hidden="1" customHeight="1">
      <c r="A27" s="154" t="s">
        <v>84</v>
      </c>
      <c r="B27" s="155"/>
    </row>
    <row r="28" spans="1:2" s="151" customFormat="1" ht="21.95" hidden="1" customHeight="1">
      <c r="A28" s="154" t="s">
        <v>85</v>
      </c>
      <c r="B28" s="155"/>
    </row>
    <row r="29" spans="1:2" s="151" customFormat="1" ht="21.95" hidden="1" customHeight="1">
      <c r="A29" s="154" t="s">
        <v>86</v>
      </c>
      <c r="B29" s="155"/>
    </row>
    <row r="30" spans="1:2" s="151" customFormat="1" ht="21.95" customHeight="1">
      <c r="A30" s="154" t="s">
        <v>87</v>
      </c>
      <c r="B30" s="155">
        <v>27317</v>
      </c>
    </row>
    <row r="31" spans="1:2" s="151" customFormat="1" ht="21.95" customHeight="1">
      <c r="A31" s="154" t="s">
        <v>88</v>
      </c>
      <c r="B31" s="155">
        <v>134</v>
      </c>
    </row>
    <row r="32" spans="1:2" s="151" customFormat="1" ht="21.95" hidden="1" customHeight="1">
      <c r="A32" s="154" t="s">
        <v>89</v>
      </c>
      <c r="B32" s="155"/>
    </row>
    <row r="33" spans="1:2" ht="21.95" hidden="1" customHeight="1">
      <c r="A33" s="154" t="s">
        <v>90</v>
      </c>
      <c r="B33" s="155"/>
    </row>
    <row r="34" spans="1:2" ht="21.95" customHeight="1">
      <c r="A34" s="154" t="s">
        <v>91</v>
      </c>
      <c r="B34" s="155">
        <v>33</v>
      </c>
    </row>
    <row r="35" spans="1:2" ht="21.95" customHeight="1">
      <c r="A35" s="154" t="s">
        <v>92</v>
      </c>
      <c r="B35" s="155">
        <v>3855</v>
      </c>
    </row>
    <row r="36" spans="1:2" ht="21.95" hidden="1" customHeight="1">
      <c r="A36" s="154" t="s">
        <v>93</v>
      </c>
      <c r="B36" s="155"/>
    </row>
    <row r="37" spans="1:2" ht="21.95" customHeight="1">
      <c r="A37" s="154" t="s">
        <v>94</v>
      </c>
      <c r="B37" s="155">
        <v>185</v>
      </c>
    </row>
    <row r="38" spans="1:2" ht="21.95" customHeight="1">
      <c r="A38" s="154" t="s">
        <v>95</v>
      </c>
      <c r="B38" s="155">
        <v>2957</v>
      </c>
    </row>
    <row r="39" spans="1:2" ht="21.95" customHeight="1">
      <c r="A39" s="154" t="s">
        <v>96</v>
      </c>
      <c r="B39" s="155">
        <v>1492</v>
      </c>
    </row>
    <row r="40" spans="1:2" ht="21.95" customHeight="1">
      <c r="A40" s="154" t="s">
        <v>97</v>
      </c>
      <c r="B40" s="155">
        <v>1803</v>
      </c>
    </row>
    <row r="41" spans="1:2" ht="21.95" customHeight="1">
      <c r="A41" s="154" t="s">
        <v>98</v>
      </c>
      <c r="B41" s="155">
        <v>1078</v>
      </c>
    </row>
    <row r="42" spans="1:2" ht="21.95" customHeight="1">
      <c r="A42" s="154" t="s">
        <v>99</v>
      </c>
      <c r="B42" s="155">
        <v>2964</v>
      </c>
    </row>
    <row r="43" spans="1:2" ht="21.95" customHeight="1">
      <c r="A43" s="154" t="s">
        <v>100</v>
      </c>
      <c r="B43" s="155">
        <v>202</v>
      </c>
    </row>
    <row r="44" spans="1:2" ht="21.95" customHeight="1">
      <c r="A44" s="154" t="s">
        <v>101</v>
      </c>
      <c r="B44" s="155">
        <v>232</v>
      </c>
    </row>
    <row r="45" spans="1:2" ht="21.95" customHeight="1">
      <c r="A45" s="154" t="s">
        <v>102</v>
      </c>
      <c r="B45" s="155">
        <v>374</v>
      </c>
    </row>
    <row r="46" spans="1:2" ht="21.95" customHeight="1">
      <c r="A46" s="154" t="s">
        <v>103</v>
      </c>
      <c r="B46" s="155">
        <v>400</v>
      </c>
    </row>
    <row r="47" spans="1:2" ht="21.95" customHeight="1">
      <c r="A47" s="154" t="s">
        <v>104</v>
      </c>
      <c r="B47" s="155">
        <v>2</v>
      </c>
    </row>
    <row r="48" spans="1:2" ht="21.95" customHeight="1">
      <c r="A48" s="154" t="s">
        <v>105</v>
      </c>
      <c r="B48" s="155">
        <v>5045</v>
      </c>
    </row>
    <row r="49" spans="1:2" ht="21.95" hidden="1" customHeight="1">
      <c r="A49" s="154" t="s">
        <v>106</v>
      </c>
      <c r="B49" s="155"/>
    </row>
    <row r="50" spans="1:2" ht="21.95" customHeight="1">
      <c r="A50" s="154" t="s">
        <v>107</v>
      </c>
      <c r="B50" s="155">
        <v>6564</v>
      </c>
    </row>
    <row r="51" spans="1:2" ht="21.95" hidden="1" customHeight="1">
      <c r="A51" s="154" t="s">
        <v>108</v>
      </c>
      <c r="B51" s="156"/>
    </row>
    <row r="52" spans="1:2" ht="21.95" hidden="1" customHeight="1">
      <c r="A52" s="154" t="s">
        <v>109</v>
      </c>
      <c r="B52" s="156"/>
    </row>
    <row r="53" spans="1:2" ht="21.95" hidden="1" customHeight="1">
      <c r="A53" s="154" t="s">
        <v>110</v>
      </c>
      <c r="B53" s="156"/>
    </row>
    <row r="54" spans="1:2" ht="21.95" hidden="1" customHeight="1">
      <c r="A54" s="154" t="s">
        <v>111</v>
      </c>
      <c r="B54" s="156"/>
    </row>
    <row r="55" spans="1:2" ht="21.95" hidden="1" customHeight="1">
      <c r="A55" s="154" t="s">
        <v>112</v>
      </c>
      <c r="B55" s="156"/>
    </row>
    <row r="56" spans="1:2" ht="21.95" hidden="1" customHeight="1">
      <c r="A56" s="154" t="s">
        <v>113</v>
      </c>
      <c r="B56" s="156"/>
    </row>
    <row r="57" spans="1:2" ht="21.95" hidden="1" customHeight="1">
      <c r="A57" s="154" t="s">
        <v>114</v>
      </c>
      <c r="B57" s="156"/>
    </row>
  </sheetData>
  <mergeCells count="2">
    <mergeCell ref="A3:B3"/>
    <mergeCell ref="A4:B4"/>
  </mergeCells>
  <phoneticPr fontId="40" type="noConversion"/>
  <printOptions horizontalCentered="1"/>
  <pageMargins left="0.39370078740157483" right="0.39370078740157483" top="0.59055118110236227" bottom="0.59055118110236227" header="0.31496062992125984" footer="0.31496062992125984"/>
  <pageSetup paperSize="9" scale="77" orientation="landscape" r:id="rId1"/>
  <headerFooter>
    <oddFooter>&amp;C—15—</oddFooter>
  </headerFooter>
  <rowBreaks count="1" manualBreakCount="1">
    <brk id="3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C12"/>
  <sheetViews>
    <sheetView workbookViewId="0">
      <selection activeCell="A14" sqref="A14"/>
    </sheetView>
  </sheetViews>
  <sheetFormatPr defaultColWidth="9" defaultRowHeight="13.5"/>
  <cols>
    <col min="1" max="1" width="56.75" customWidth="1"/>
    <col min="2" max="2" width="21.875" style="130" customWidth="1"/>
    <col min="3" max="3" width="23.25" style="130" customWidth="1"/>
  </cols>
  <sheetData>
    <row r="1" spans="1:3">
      <c r="A1" s="131"/>
      <c r="B1" s="132"/>
      <c r="C1" s="132"/>
    </row>
    <row r="2" spans="1:3">
      <c r="A2" s="131"/>
      <c r="B2" s="132"/>
      <c r="C2" s="132"/>
    </row>
    <row r="3" spans="1:3" ht="24">
      <c r="A3" s="167" t="s">
        <v>115</v>
      </c>
      <c r="B3" s="167"/>
      <c r="C3" s="167"/>
    </row>
    <row r="4" spans="1:3">
      <c r="A4" s="131"/>
      <c r="B4" s="132"/>
      <c r="C4" s="133" t="s">
        <v>1</v>
      </c>
    </row>
    <row r="5" spans="1:3" ht="39.950000000000003" customHeight="1">
      <c r="A5" s="134" t="s">
        <v>116</v>
      </c>
      <c r="B5" s="135" t="s">
        <v>5</v>
      </c>
      <c r="C5" s="135" t="s">
        <v>117</v>
      </c>
    </row>
    <row r="6" spans="1:3" ht="32.1" customHeight="1">
      <c r="A6" s="136" t="s">
        <v>118</v>
      </c>
      <c r="B6" s="137" t="s">
        <v>119</v>
      </c>
      <c r="C6" s="137">
        <v>441609</v>
      </c>
    </row>
    <row r="7" spans="1:3" ht="32.1" customHeight="1">
      <c r="A7" s="136" t="s">
        <v>120</v>
      </c>
      <c r="B7" s="137">
        <v>605000</v>
      </c>
      <c r="C7" s="137" t="s">
        <v>119</v>
      </c>
    </row>
    <row r="8" spans="1:3" ht="32.1" customHeight="1">
      <c r="A8" s="136" t="s">
        <v>121</v>
      </c>
      <c r="B8" s="137" t="s">
        <v>119</v>
      </c>
      <c r="C8" s="137"/>
    </row>
    <row r="9" spans="1:3" ht="32.1" customHeight="1">
      <c r="A9" s="136" t="s">
        <v>122</v>
      </c>
      <c r="B9" s="137">
        <v>606300</v>
      </c>
      <c r="C9" s="137" t="s">
        <v>119</v>
      </c>
    </row>
    <row r="10" spans="1:3" ht="32.1" customHeight="1">
      <c r="A10" s="136" t="s">
        <v>123</v>
      </c>
      <c r="B10" s="137" t="s">
        <v>119</v>
      </c>
      <c r="C10" s="137">
        <v>27953</v>
      </c>
    </row>
    <row r="11" spans="1:3" ht="32.1" customHeight="1">
      <c r="A11" s="136" t="s">
        <v>124</v>
      </c>
      <c r="B11" s="137" t="s">
        <v>119</v>
      </c>
      <c r="C11" s="137">
        <v>26653</v>
      </c>
    </row>
    <row r="12" spans="1:3" ht="32.1" customHeight="1">
      <c r="A12" s="136" t="s">
        <v>125</v>
      </c>
      <c r="B12" s="137" t="s">
        <v>119</v>
      </c>
      <c r="C12" s="137">
        <v>442909</v>
      </c>
    </row>
  </sheetData>
  <mergeCells count="1">
    <mergeCell ref="A3:C3"/>
  </mergeCells>
  <phoneticPr fontId="40" type="noConversion"/>
  <printOptions horizontalCentered="1"/>
  <pageMargins left="0.70866141732283472" right="0.51181102362204722" top="0.94488188976377963" bottom="0.94488188976377963" header="0.31496062992125984" footer="0.31496062992125984"/>
  <pageSetup paperSize="9" orientation="landscape" horizontalDpi="300" verticalDpi="300" r:id="rId1"/>
  <headerFooter>
    <oddFooter>&amp;C—16—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E20"/>
  <sheetViews>
    <sheetView workbookViewId="0">
      <selection activeCell="A16" sqref="A16"/>
    </sheetView>
  </sheetViews>
  <sheetFormatPr defaultColWidth="9" defaultRowHeight="12"/>
  <cols>
    <col min="1" max="1" width="40.125" style="131" customWidth="1"/>
    <col min="2" max="2" width="16.875" style="132" customWidth="1"/>
    <col min="3" max="3" width="17.875" style="132" customWidth="1"/>
    <col min="4" max="4" width="24.375" style="131" customWidth="1"/>
    <col min="5" max="5" width="18" style="131" customWidth="1"/>
    <col min="6" max="16384" width="9" style="131"/>
  </cols>
  <sheetData>
    <row r="2" spans="1:5" ht="21.95" customHeight="1">
      <c r="A2" s="167" t="s">
        <v>126</v>
      </c>
      <c r="B2" s="167"/>
      <c r="C2" s="167"/>
      <c r="D2" s="167"/>
      <c r="E2" s="167"/>
    </row>
    <row r="3" spans="1:5" ht="21.95" customHeight="1">
      <c r="E3" s="139" t="s">
        <v>1</v>
      </c>
    </row>
    <row r="4" spans="1:5" ht="39.950000000000003" customHeight="1">
      <c r="A4" s="134" t="s">
        <v>2</v>
      </c>
      <c r="B4" s="135" t="s">
        <v>5</v>
      </c>
      <c r="C4" s="135" t="s">
        <v>117</v>
      </c>
      <c r="D4" s="140" t="s">
        <v>127</v>
      </c>
      <c r="E4" s="141" t="s">
        <v>128</v>
      </c>
    </row>
    <row r="5" spans="1:5" ht="21.95" customHeight="1">
      <c r="A5" s="142" t="s">
        <v>129</v>
      </c>
      <c r="B5" s="137">
        <v>0</v>
      </c>
      <c r="C5" s="137">
        <v>0</v>
      </c>
      <c r="D5" s="149"/>
      <c r="E5" s="149"/>
    </row>
    <row r="6" spans="1:5" ht="21.95" customHeight="1">
      <c r="A6" s="142" t="s">
        <v>130</v>
      </c>
      <c r="B6" s="137">
        <v>0</v>
      </c>
      <c r="C6" s="137"/>
      <c r="D6" s="149"/>
      <c r="E6" s="149">
        <v>0</v>
      </c>
    </row>
    <row r="7" spans="1:5" ht="21.95" customHeight="1">
      <c r="A7" s="142" t="s">
        <v>131</v>
      </c>
      <c r="B7" s="137">
        <v>0</v>
      </c>
      <c r="C7" s="137"/>
      <c r="D7" s="149"/>
      <c r="E7" s="149"/>
    </row>
    <row r="8" spans="1:5" ht="21.95" customHeight="1">
      <c r="A8" s="142" t="s">
        <v>132</v>
      </c>
      <c r="B8" s="137">
        <v>0</v>
      </c>
      <c r="C8" s="137"/>
      <c r="D8" s="149"/>
      <c r="E8" s="149"/>
    </row>
    <row r="9" spans="1:5" ht="21.95" customHeight="1">
      <c r="A9" s="142" t="s">
        <v>133</v>
      </c>
      <c r="B9" s="137">
        <v>0</v>
      </c>
      <c r="C9" s="137"/>
      <c r="D9" s="149"/>
      <c r="E9" s="149"/>
    </row>
    <row r="10" spans="1:5" ht="21.95" customHeight="1">
      <c r="A10" s="142" t="s">
        <v>134</v>
      </c>
      <c r="B10" s="137">
        <v>0</v>
      </c>
      <c r="C10" s="137"/>
      <c r="D10" s="149"/>
      <c r="E10" s="149"/>
    </row>
    <row r="11" spans="1:5" ht="21.95" customHeight="1">
      <c r="A11" s="142" t="s">
        <v>135</v>
      </c>
      <c r="B11" s="137">
        <v>3299</v>
      </c>
      <c r="C11" s="137"/>
      <c r="D11" s="149">
        <f>C11/B11</f>
        <v>0</v>
      </c>
      <c r="E11" s="149">
        <v>0</v>
      </c>
    </row>
    <row r="12" spans="1:5" ht="21.95" customHeight="1">
      <c r="A12" s="150" t="s">
        <v>136</v>
      </c>
      <c r="B12" s="137">
        <v>331</v>
      </c>
      <c r="C12" s="137">
        <v>85</v>
      </c>
      <c r="D12" s="149">
        <f>C12/B12</f>
        <v>0.25679758308157102</v>
      </c>
      <c r="E12" s="149">
        <v>0.255255255255255</v>
      </c>
    </row>
    <row r="13" spans="1:5" ht="21.95" customHeight="1">
      <c r="A13" s="150" t="s">
        <v>137</v>
      </c>
      <c r="B13" s="137">
        <v>78835</v>
      </c>
      <c r="C13" s="137">
        <v>177348</v>
      </c>
      <c r="D13" s="149">
        <f>C13/B13</f>
        <v>2.2496099448214624</v>
      </c>
      <c r="E13" s="149">
        <v>2.7201447897174802</v>
      </c>
    </row>
    <row r="14" spans="1:5" ht="21.95" customHeight="1">
      <c r="A14" s="150" t="s">
        <v>138</v>
      </c>
      <c r="B14" s="137">
        <v>0</v>
      </c>
      <c r="C14" s="137">
        <v>0</v>
      </c>
      <c r="D14" s="149"/>
      <c r="E14" s="149"/>
    </row>
    <row r="15" spans="1:5" ht="21.95" customHeight="1">
      <c r="A15" s="150" t="s">
        <v>139</v>
      </c>
      <c r="B15" s="137">
        <v>2000</v>
      </c>
      <c r="C15" s="137">
        <v>13430</v>
      </c>
      <c r="D15" s="149">
        <f>C15/B15</f>
        <v>6.7149999999999999</v>
      </c>
      <c r="E15" s="149">
        <v>4.8996716526814996</v>
      </c>
    </row>
    <row r="16" spans="1:5" ht="21.95" customHeight="1">
      <c r="A16" s="150" t="s">
        <v>140</v>
      </c>
      <c r="B16" s="137">
        <v>0</v>
      </c>
      <c r="C16" s="137">
        <v>0</v>
      </c>
      <c r="D16" s="149"/>
      <c r="E16" s="149"/>
    </row>
    <row r="17" spans="1:5" ht="21.95" customHeight="1">
      <c r="A17" s="150" t="s">
        <v>141</v>
      </c>
      <c r="B17" s="137">
        <v>0</v>
      </c>
      <c r="C17" s="137">
        <v>0</v>
      </c>
      <c r="D17" s="149"/>
      <c r="E17" s="149"/>
    </row>
    <row r="18" spans="1:5" ht="21.95" customHeight="1">
      <c r="A18" s="150" t="s">
        <v>142</v>
      </c>
      <c r="B18" s="137">
        <v>0</v>
      </c>
      <c r="C18" s="137">
        <v>0</v>
      </c>
      <c r="D18" s="149"/>
      <c r="E18" s="149"/>
    </row>
    <row r="19" spans="1:5" ht="21.95" customHeight="1">
      <c r="A19" s="150" t="s">
        <v>143</v>
      </c>
      <c r="B19" s="137">
        <v>0</v>
      </c>
      <c r="C19" s="137">
        <v>0</v>
      </c>
      <c r="D19" s="149"/>
      <c r="E19" s="149"/>
    </row>
    <row r="20" spans="1:5" ht="21.95" customHeight="1">
      <c r="A20" s="148" t="s">
        <v>144</v>
      </c>
      <c r="B20" s="137">
        <f>SUM(B11:B15)</f>
        <v>84465</v>
      </c>
      <c r="C20" s="137">
        <f>SUM(C5:C15)</f>
        <v>190863</v>
      </c>
      <c r="D20" s="149">
        <f>C20/B20</f>
        <v>2.2596696856686203</v>
      </c>
      <c r="E20" s="149">
        <v>2.6533071982650802</v>
      </c>
    </row>
  </sheetData>
  <mergeCells count="1">
    <mergeCell ref="A2:E2"/>
  </mergeCells>
  <phoneticPr fontId="40" type="noConversion"/>
  <printOptions horizontalCentered="1"/>
  <pageMargins left="0.51181102362204722" right="0.51181102362204722" top="0.59055118110236227" bottom="0.59055118110236227" header="0.51181102362204722" footer="0.51181102362204722"/>
  <pageSetup paperSize="9" orientation="landscape" r:id="rId1"/>
  <headerFooter>
    <oddFooter>&amp;C—17—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64"/>
  <sheetViews>
    <sheetView workbookViewId="0">
      <selection activeCell="A56" sqref="A56"/>
    </sheetView>
  </sheetViews>
  <sheetFormatPr defaultColWidth="9" defaultRowHeight="12"/>
  <cols>
    <col min="1" max="1" width="51.125" style="131" customWidth="1"/>
    <col min="2" max="2" width="16" style="132" customWidth="1"/>
    <col min="3" max="3" width="15.625" style="132" customWidth="1"/>
    <col min="4" max="4" width="14.875" style="131" customWidth="1"/>
    <col min="5" max="5" width="17.125" style="131" customWidth="1"/>
    <col min="6" max="16384" width="9" style="131"/>
  </cols>
  <sheetData>
    <row r="2" spans="1:5" ht="21.95" customHeight="1">
      <c r="A2" s="167" t="s">
        <v>145</v>
      </c>
      <c r="B2" s="167"/>
      <c r="C2" s="167"/>
      <c r="D2" s="167"/>
      <c r="E2" s="167"/>
    </row>
    <row r="3" spans="1:5" ht="21.95" customHeight="1">
      <c r="E3" s="139" t="s">
        <v>1</v>
      </c>
    </row>
    <row r="4" spans="1:5" ht="39.950000000000003" customHeight="1">
      <c r="A4" s="134" t="s">
        <v>2</v>
      </c>
      <c r="B4" s="135" t="s">
        <v>5</v>
      </c>
      <c r="C4" s="135" t="s">
        <v>117</v>
      </c>
      <c r="D4" s="140" t="s">
        <v>127</v>
      </c>
      <c r="E4" s="141" t="s">
        <v>128</v>
      </c>
    </row>
    <row r="5" spans="1:5" ht="21.95" hidden="1" customHeight="1">
      <c r="A5" s="142" t="s">
        <v>146</v>
      </c>
      <c r="B5" s="143"/>
      <c r="C5" s="143"/>
      <c r="D5" s="144"/>
      <c r="E5" s="144"/>
    </row>
    <row r="6" spans="1:5" ht="21.95" hidden="1" customHeight="1">
      <c r="A6" s="142" t="s">
        <v>147</v>
      </c>
      <c r="B6" s="143"/>
      <c r="C6" s="143"/>
      <c r="D6" s="144"/>
      <c r="E6" s="144"/>
    </row>
    <row r="7" spans="1:5" ht="21.95" hidden="1" customHeight="1">
      <c r="A7" s="142" t="s">
        <v>148</v>
      </c>
      <c r="B7" s="143"/>
      <c r="C7" s="143"/>
      <c r="D7" s="144"/>
      <c r="E7" s="144"/>
    </row>
    <row r="8" spans="1:5" ht="21.95" hidden="1" customHeight="1">
      <c r="A8" s="142" t="s">
        <v>149</v>
      </c>
      <c r="B8" s="143"/>
      <c r="C8" s="143"/>
      <c r="D8" s="144"/>
      <c r="E8" s="144"/>
    </row>
    <row r="9" spans="1:5" ht="21.95" hidden="1" customHeight="1">
      <c r="A9" s="142" t="s">
        <v>150</v>
      </c>
      <c r="B9" s="143"/>
      <c r="C9" s="143"/>
      <c r="D9" s="144"/>
      <c r="E9" s="144"/>
    </row>
    <row r="10" spans="1:5" ht="21.95" hidden="1" customHeight="1">
      <c r="A10" s="142" t="s">
        <v>151</v>
      </c>
      <c r="B10" s="143"/>
      <c r="C10" s="143"/>
      <c r="D10" s="144"/>
      <c r="E10" s="144"/>
    </row>
    <row r="11" spans="1:5" ht="21.95" hidden="1" customHeight="1">
      <c r="A11" s="142" t="s">
        <v>152</v>
      </c>
      <c r="B11" s="143"/>
      <c r="C11" s="143"/>
      <c r="D11" s="145"/>
      <c r="E11" s="145"/>
    </row>
    <row r="12" spans="1:5" ht="21.95" hidden="1" customHeight="1">
      <c r="A12" s="142" t="s">
        <v>153</v>
      </c>
      <c r="B12" s="143"/>
      <c r="C12" s="143"/>
      <c r="D12" s="145"/>
      <c r="E12" s="145"/>
    </row>
    <row r="13" spans="1:5" ht="21.95" customHeight="1">
      <c r="A13" s="146" t="s">
        <v>154</v>
      </c>
      <c r="B13" s="138">
        <v>70589</v>
      </c>
      <c r="C13" s="137">
        <v>179512</v>
      </c>
      <c r="D13" s="147">
        <f>C13/B13</f>
        <v>2.5430591168595673</v>
      </c>
      <c r="E13" s="147">
        <v>3.3780320280009799</v>
      </c>
    </row>
    <row r="14" spans="1:5" ht="21.95" customHeight="1">
      <c r="A14" s="146" t="s">
        <v>155</v>
      </c>
      <c r="B14" s="138">
        <v>53739</v>
      </c>
      <c r="C14" s="137">
        <v>165000</v>
      </c>
      <c r="D14" s="147">
        <f t="shared" ref="D14:D15" si="0">C14/B14</f>
        <v>3.070395801931558</v>
      </c>
      <c r="E14" s="147">
        <v>4.0588408934369804</v>
      </c>
    </row>
    <row r="15" spans="1:5" ht="21.95" customHeight="1">
      <c r="A15" s="146" t="s">
        <v>156</v>
      </c>
      <c r="B15" s="138">
        <v>14376</v>
      </c>
      <c r="C15" s="137">
        <v>14418</v>
      </c>
      <c r="D15" s="147">
        <f t="shared" si="0"/>
        <v>1.0029215358931554</v>
      </c>
      <c r="E15" s="147">
        <v>1.15974903474903</v>
      </c>
    </row>
    <row r="16" spans="1:5" ht="21.95" customHeight="1">
      <c r="A16" s="146" t="s">
        <v>157</v>
      </c>
      <c r="B16" s="138"/>
      <c r="C16" s="137">
        <v>94</v>
      </c>
      <c r="D16" s="147"/>
      <c r="E16" s="147">
        <v>1.6491228070175401</v>
      </c>
    </row>
    <row r="17" spans="1:5" ht="21.95" customHeight="1">
      <c r="A17" s="146" t="s">
        <v>158</v>
      </c>
      <c r="B17" s="138">
        <v>2474</v>
      </c>
      <c r="C17" s="137"/>
      <c r="D17" s="147">
        <v>0</v>
      </c>
      <c r="E17" s="147"/>
    </row>
    <row r="18" spans="1:5" ht="21.95" hidden="1" customHeight="1">
      <c r="A18" s="146" t="s">
        <v>159</v>
      </c>
      <c r="B18" s="138"/>
      <c r="C18" s="137"/>
      <c r="D18" s="147"/>
      <c r="E18" s="147"/>
    </row>
    <row r="19" spans="1:5" ht="21.95" hidden="1" customHeight="1">
      <c r="A19" s="146" t="s">
        <v>160</v>
      </c>
      <c r="B19" s="137"/>
      <c r="C19" s="137"/>
      <c r="D19" s="147"/>
      <c r="E19" s="147"/>
    </row>
    <row r="20" spans="1:5" ht="21.95" hidden="1" customHeight="1">
      <c r="A20" s="146" t="s">
        <v>161</v>
      </c>
      <c r="B20" s="137"/>
      <c r="C20" s="137"/>
      <c r="D20" s="147"/>
      <c r="E20" s="147"/>
    </row>
    <row r="21" spans="1:5" ht="21.95" hidden="1" customHeight="1">
      <c r="A21" s="146" t="s">
        <v>162</v>
      </c>
      <c r="B21" s="137"/>
      <c r="C21" s="137"/>
      <c r="D21" s="147"/>
      <c r="E21" s="147"/>
    </row>
    <row r="22" spans="1:5" ht="21.95" customHeight="1">
      <c r="A22" s="146" t="s">
        <v>163</v>
      </c>
      <c r="B22" s="138">
        <v>3298</v>
      </c>
      <c r="C22" s="137"/>
      <c r="D22" s="147">
        <v>0</v>
      </c>
      <c r="E22" s="147">
        <v>0</v>
      </c>
    </row>
    <row r="23" spans="1:5" ht="21.95" customHeight="1">
      <c r="A23" s="146" t="s">
        <v>164</v>
      </c>
      <c r="B23" s="138">
        <v>3298</v>
      </c>
      <c r="C23" s="137"/>
      <c r="D23" s="147">
        <v>0</v>
      </c>
      <c r="E23" s="147">
        <v>0</v>
      </c>
    </row>
    <row r="24" spans="1:5" ht="21.95" hidden="1" customHeight="1">
      <c r="A24" s="146" t="s">
        <v>165</v>
      </c>
      <c r="B24" s="137"/>
      <c r="C24" s="137"/>
      <c r="D24" s="147"/>
      <c r="E24" s="147"/>
    </row>
    <row r="25" spans="1:5" ht="21.95" hidden="1" customHeight="1">
      <c r="A25" s="146" t="s">
        <v>166</v>
      </c>
      <c r="B25" s="137"/>
      <c r="C25" s="137"/>
      <c r="D25" s="147"/>
      <c r="E25" s="147"/>
    </row>
    <row r="26" spans="1:5" ht="21.95" customHeight="1">
      <c r="A26" s="146" t="s">
        <v>167</v>
      </c>
      <c r="B26" s="138">
        <v>331</v>
      </c>
      <c r="C26" s="137"/>
      <c r="D26" s="147">
        <v>0</v>
      </c>
      <c r="E26" s="147">
        <v>0</v>
      </c>
    </row>
    <row r="27" spans="1:5" ht="21.95" customHeight="1">
      <c r="A27" s="146" t="s">
        <v>168</v>
      </c>
      <c r="B27" s="138">
        <v>331</v>
      </c>
      <c r="C27" s="137"/>
      <c r="D27" s="147">
        <v>0</v>
      </c>
      <c r="E27" s="147">
        <v>0</v>
      </c>
    </row>
    <row r="28" spans="1:5" ht="21.95" hidden="1" customHeight="1">
      <c r="A28" s="146" t="s">
        <v>169</v>
      </c>
      <c r="B28" s="137"/>
      <c r="C28" s="137"/>
      <c r="D28" s="147"/>
      <c r="E28" s="147"/>
    </row>
    <row r="29" spans="1:5" ht="21.95" hidden="1" customHeight="1">
      <c r="A29" s="146" t="s">
        <v>170</v>
      </c>
      <c r="B29" s="137"/>
      <c r="C29" s="137"/>
      <c r="D29" s="147"/>
      <c r="E29" s="147"/>
    </row>
    <row r="30" spans="1:5" ht="21.95" hidden="1" customHeight="1">
      <c r="A30" s="146" t="s">
        <v>171</v>
      </c>
      <c r="B30" s="137"/>
      <c r="C30" s="137"/>
      <c r="D30" s="147"/>
      <c r="E30" s="147"/>
    </row>
    <row r="31" spans="1:5" ht="21.95" hidden="1" customHeight="1">
      <c r="A31" s="146" t="s">
        <v>172</v>
      </c>
      <c r="B31" s="137"/>
      <c r="C31" s="137"/>
      <c r="D31" s="147"/>
      <c r="E31" s="147"/>
    </row>
    <row r="32" spans="1:5" ht="21.95" hidden="1" customHeight="1">
      <c r="A32" s="146" t="s">
        <v>173</v>
      </c>
      <c r="B32" s="137"/>
      <c r="C32" s="137"/>
      <c r="D32" s="147"/>
      <c r="E32" s="147"/>
    </row>
    <row r="33" spans="1:5" ht="21.95" hidden="1" customHeight="1">
      <c r="A33" s="146" t="s">
        <v>174</v>
      </c>
      <c r="B33" s="137"/>
      <c r="C33" s="137"/>
      <c r="D33" s="147"/>
      <c r="E33" s="147"/>
    </row>
    <row r="34" spans="1:5" ht="21.95" customHeight="1">
      <c r="A34" s="146" t="s">
        <v>175</v>
      </c>
      <c r="B34" s="138">
        <v>2000</v>
      </c>
      <c r="C34" s="137"/>
      <c r="D34" s="147">
        <v>0</v>
      </c>
      <c r="E34" s="147">
        <v>0</v>
      </c>
    </row>
    <row r="35" spans="1:5" ht="21.95" customHeight="1">
      <c r="A35" s="146" t="s">
        <v>176</v>
      </c>
      <c r="B35" s="138">
        <v>2000</v>
      </c>
      <c r="C35" s="137"/>
      <c r="D35" s="147">
        <v>0</v>
      </c>
      <c r="E35" s="147">
        <v>0</v>
      </c>
    </row>
    <row r="36" spans="1:5" ht="21.95" hidden="1" customHeight="1">
      <c r="A36" s="146" t="s">
        <v>177</v>
      </c>
      <c r="B36" s="137"/>
      <c r="C36" s="137"/>
      <c r="D36" s="147"/>
      <c r="E36" s="147"/>
    </row>
    <row r="37" spans="1:5" ht="21.95" hidden="1" customHeight="1">
      <c r="A37" s="146" t="s">
        <v>178</v>
      </c>
      <c r="B37" s="137"/>
      <c r="C37" s="137"/>
      <c r="D37" s="147"/>
      <c r="E37" s="147"/>
    </row>
    <row r="38" spans="1:5" ht="21.95" hidden="1" customHeight="1">
      <c r="A38" s="146" t="s">
        <v>179</v>
      </c>
      <c r="B38" s="137"/>
      <c r="C38" s="137"/>
      <c r="D38" s="147"/>
      <c r="E38" s="147"/>
    </row>
    <row r="39" spans="1:5" ht="21.95" hidden="1" customHeight="1">
      <c r="A39" s="146" t="s">
        <v>180</v>
      </c>
      <c r="B39" s="137"/>
      <c r="C39" s="137"/>
      <c r="D39" s="147"/>
      <c r="E39" s="147"/>
    </row>
    <row r="40" spans="1:5" ht="21.95" hidden="1" customHeight="1">
      <c r="A40" s="146" t="s">
        <v>181</v>
      </c>
      <c r="B40" s="137"/>
      <c r="C40" s="137"/>
      <c r="D40" s="147"/>
      <c r="E40" s="147"/>
    </row>
    <row r="41" spans="1:5" ht="21.95" hidden="1" customHeight="1">
      <c r="A41" s="146" t="s">
        <v>182</v>
      </c>
      <c r="B41" s="137"/>
      <c r="C41" s="137"/>
      <c r="D41" s="147"/>
      <c r="E41" s="147"/>
    </row>
    <row r="42" spans="1:5" ht="21.95" hidden="1" customHeight="1">
      <c r="A42" s="146" t="s">
        <v>183</v>
      </c>
      <c r="B42" s="137"/>
      <c r="C42" s="137"/>
      <c r="D42" s="147"/>
      <c r="E42" s="147"/>
    </row>
    <row r="43" spans="1:5" ht="21.95" hidden="1" customHeight="1">
      <c r="A43" s="146" t="s">
        <v>184</v>
      </c>
      <c r="B43" s="137"/>
      <c r="C43" s="137"/>
      <c r="D43" s="147"/>
      <c r="E43" s="147"/>
    </row>
    <row r="44" spans="1:5" ht="21.95" hidden="1" customHeight="1">
      <c r="A44" s="146" t="s">
        <v>185</v>
      </c>
      <c r="B44" s="137"/>
      <c r="C44" s="137"/>
      <c r="D44" s="147"/>
      <c r="E44" s="147"/>
    </row>
    <row r="45" spans="1:5" ht="21.95" hidden="1" customHeight="1">
      <c r="A45" s="146" t="s">
        <v>186</v>
      </c>
      <c r="B45" s="137"/>
      <c r="C45" s="137"/>
      <c r="D45" s="147"/>
      <c r="E45" s="147"/>
    </row>
    <row r="46" spans="1:5" ht="21.95" hidden="1" customHeight="1">
      <c r="A46" s="146" t="s">
        <v>187</v>
      </c>
      <c r="B46" s="137"/>
      <c r="C46" s="137"/>
      <c r="D46" s="147"/>
      <c r="E46" s="147"/>
    </row>
    <row r="47" spans="1:5" ht="21.95" hidden="1" customHeight="1">
      <c r="A47" s="146" t="s">
        <v>188</v>
      </c>
      <c r="B47" s="137"/>
      <c r="C47" s="137"/>
      <c r="D47" s="147"/>
      <c r="E47" s="147"/>
    </row>
    <row r="48" spans="1:5" ht="21.95" hidden="1" customHeight="1">
      <c r="A48" s="146" t="s">
        <v>189</v>
      </c>
      <c r="B48" s="137"/>
      <c r="C48" s="137"/>
      <c r="D48" s="147"/>
      <c r="E48" s="147"/>
    </row>
    <row r="49" spans="1:5" ht="21.95" hidden="1" customHeight="1">
      <c r="A49" s="146" t="s">
        <v>190</v>
      </c>
      <c r="B49" s="137"/>
      <c r="C49" s="137"/>
      <c r="D49" s="147"/>
      <c r="E49" s="147"/>
    </row>
    <row r="50" spans="1:5" ht="21.95" hidden="1" customHeight="1">
      <c r="A50" s="146" t="s">
        <v>191</v>
      </c>
      <c r="B50" s="137"/>
      <c r="C50" s="137"/>
      <c r="D50" s="147"/>
      <c r="E50" s="147"/>
    </row>
    <row r="51" spans="1:5" ht="21.95" hidden="1" customHeight="1">
      <c r="A51" s="146" t="s">
        <v>192</v>
      </c>
      <c r="B51" s="137"/>
      <c r="C51" s="137"/>
      <c r="D51" s="147"/>
      <c r="E51" s="147"/>
    </row>
    <row r="52" spans="1:5" ht="21.95" hidden="1" customHeight="1">
      <c r="A52" s="146" t="s">
        <v>193</v>
      </c>
      <c r="B52" s="137"/>
      <c r="C52" s="137"/>
      <c r="D52" s="147"/>
      <c r="E52" s="147"/>
    </row>
    <row r="53" spans="1:5" ht="21.95" hidden="1" customHeight="1">
      <c r="A53" s="146" t="s">
        <v>194</v>
      </c>
      <c r="B53" s="137"/>
      <c r="C53" s="137"/>
      <c r="D53" s="147"/>
      <c r="E53" s="147"/>
    </row>
    <row r="54" spans="1:5" ht="21.95" customHeight="1">
      <c r="A54" s="146" t="s">
        <v>195</v>
      </c>
      <c r="B54" s="137"/>
      <c r="C54" s="137">
        <v>205</v>
      </c>
      <c r="D54" s="147"/>
      <c r="E54" s="147">
        <v>0.78846153846153799</v>
      </c>
    </row>
    <row r="55" spans="1:5" ht="21.95" hidden="1" customHeight="1">
      <c r="A55" s="146" t="s">
        <v>196</v>
      </c>
      <c r="B55" s="137"/>
      <c r="C55" s="137"/>
      <c r="D55" s="147"/>
      <c r="E55" s="147"/>
    </row>
    <row r="56" spans="1:5" ht="21.95" customHeight="1">
      <c r="A56" s="146" t="s">
        <v>197</v>
      </c>
      <c r="B56" s="137"/>
      <c r="C56" s="137">
        <v>35</v>
      </c>
      <c r="D56" s="147"/>
      <c r="E56" s="147">
        <v>1.1666666666666701</v>
      </c>
    </row>
    <row r="57" spans="1:5" ht="21.95" customHeight="1">
      <c r="A57" s="146" t="s">
        <v>198</v>
      </c>
      <c r="B57" s="137"/>
      <c r="C57" s="137">
        <v>35</v>
      </c>
      <c r="D57" s="147"/>
      <c r="E57" s="147">
        <v>1.1666666666666701</v>
      </c>
    </row>
    <row r="58" spans="1:5" ht="21.95" hidden="1" customHeight="1">
      <c r="A58" s="146" t="s">
        <v>199</v>
      </c>
      <c r="B58" s="137"/>
      <c r="C58" s="137"/>
      <c r="D58" s="147"/>
      <c r="E58" s="147"/>
    </row>
    <row r="59" spans="1:5" ht="21.95" hidden="1" customHeight="1">
      <c r="A59" s="146" t="s">
        <v>200</v>
      </c>
      <c r="B59" s="137"/>
      <c r="C59" s="137"/>
      <c r="D59" s="147"/>
      <c r="E59" s="147"/>
    </row>
    <row r="60" spans="1:5" ht="21.95" hidden="1" customHeight="1">
      <c r="A60" s="146" t="s">
        <v>201</v>
      </c>
      <c r="B60" s="137"/>
      <c r="C60" s="137"/>
      <c r="D60" s="147"/>
      <c r="E60" s="147"/>
    </row>
    <row r="61" spans="1:5" ht="21.95" hidden="1" customHeight="1">
      <c r="A61" s="146" t="s">
        <v>202</v>
      </c>
      <c r="B61" s="137"/>
      <c r="C61" s="137"/>
      <c r="D61" s="147"/>
      <c r="E61" s="147"/>
    </row>
    <row r="62" spans="1:5" ht="21.95" hidden="1" customHeight="1">
      <c r="A62" s="146" t="s">
        <v>203</v>
      </c>
      <c r="B62" s="137"/>
      <c r="C62" s="137"/>
      <c r="D62" s="147"/>
      <c r="E62" s="147"/>
    </row>
    <row r="63" spans="1:5" ht="21.95" hidden="1" customHeight="1">
      <c r="A63" s="146" t="s">
        <v>204</v>
      </c>
      <c r="B63" s="137"/>
      <c r="C63" s="137"/>
      <c r="D63" s="147"/>
      <c r="E63" s="147"/>
    </row>
    <row r="64" spans="1:5" ht="21.95" customHeight="1">
      <c r="A64" s="148" t="s">
        <v>205</v>
      </c>
      <c r="B64" s="137">
        <f>B13+B22+B26+B34</f>
        <v>76218</v>
      </c>
      <c r="C64" s="137">
        <f>C56+C54+C13</f>
        <v>179752</v>
      </c>
      <c r="D64" s="147">
        <f>C64/B64</f>
        <v>2.3583930305177256</v>
      </c>
      <c r="E64" s="147">
        <v>2.8818879964086999</v>
      </c>
    </row>
  </sheetData>
  <mergeCells count="1">
    <mergeCell ref="A2:E2"/>
  </mergeCells>
  <phoneticPr fontId="40" type="noConversion"/>
  <printOptions horizontalCentered="1" verticalCentered="1"/>
  <pageMargins left="0.15748031496062992" right="0.15748031496062992" top="0.98425196850393704" bottom="0.59055118110236227" header="0.51181102362204722" footer="0.51181102362204722"/>
  <pageSetup paperSize="9" orientation="landscape" r:id="rId1"/>
  <headerFooter>
    <oddFooter>&amp;C—18—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12"/>
  <sheetViews>
    <sheetView workbookViewId="0">
      <selection activeCell="A16" sqref="A16"/>
    </sheetView>
  </sheetViews>
  <sheetFormatPr defaultColWidth="9" defaultRowHeight="13.5"/>
  <cols>
    <col min="1" max="1" width="64" customWidth="1"/>
    <col min="2" max="2" width="19.75" style="130" customWidth="1"/>
    <col min="3" max="3" width="18.75" style="130" customWidth="1"/>
  </cols>
  <sheetData>
    <row r="1" spans="1:3">
      <c r="A1" s="131"/>
      <c r="B1" s="132"/>
      <c r="C1" s="132"/>
    </row>
    <row r="2" spans="1:3">
      <c r="A2" s="131"/>
      <c r="B2" s="132"/>
      <c r="C2" s="132"/>
    </row>
    <row r="3" spans="1:3" ht="24">
      <c r="A3" s="167" t="s">
        <v>206</v>
      </c>
      <c r="B3" s="167"/>
      <c r="C3" s="167"/>
    </row>
    <row r="4" spans="1:3" ht="20.100000000000001" customHeight="1">
      <c r="A4" s="131"/>
      <c r="B4" s="132"/>
      <c r="C4" s="133" t="s">
        <v>1</v>
      </c>
    </row>
    <row r="5" spans="1:3" ht="39.950000000000003" customHeight="1">
      <c r="A5" s="134" t="s">
        <v>116</v>
      </c>
      <c r="B5" s="135" t="s">
        <v>5</v>
      </c>
      <c r="C5" s="135" t="s">
        <v>117</v>
      </c>
    </row>
    <row r="6" spans="1:3" ht="32.1" customHeight="1">
      <c r="A6" s="136" t="s">
        <v>207</v>
      </c>
      <c r="B6" s="137" t="s">
        <v>119</v>
      </c>
      <c r="C6" s="138">
        <v>576554</v>
      </c>
    </row>
    <row r="7" spans="1:3" ht="32.1" customHeight="1">
      <c r="A7" s="136" t="s">
        <v>208</v>
      </c>
      <c r="B7" s="138">
        <v>587000</v>
      </c>
      <c r="C7" s="137" t="s">
        <v>119</v>
      </c>
    </row>
    <row r="8" spans="1:3" ht="32.1" customHeight="1">
      <c r="A8" s="136" t="s">
        <v>121</v>
      </c>
      <c r="B8" s="137" t="s">
        <v>119</v>
      </c>
      <c r="C8" s="137"/>
    </row>
    <row r="9" spans="1:3" ht="32.1" customHeight="1">
      <c r="A9" s="136" t="s">
        <v>209</v>
      </c>
      <c r="B9" s="137">
        <v>620000</v>
      </c>
      <c r="C9" s="137" t="s">
        <v>119</v>
      </c>
    </row>
    <row r="10" spans="1:3" ht="32.1" customHeight="1">
      <c r="A10" s="136" t="s">
        <v>210</v>
      </c>
      <c r="B10" s="137" t="s">
        <v>119</v>
      </c>
      <c r="C10" s="138">
        <v>89198</v>
      </c>
    </row>
    <row r="11" spans="1:3" ht="32.1" customHeight="1">
      <c r="A11" s="136" t="s">
        <v>211</v>
      </c>
      <c r="B11" s="137" t="s">
        <v>119</v>
      </c>
      <c r="C11" s="138">
        <v>56198</v>
      </c>
    </row>
    <row r="12" spans="1:3" ht="32.1" customHeight="1">
      <c r="A12" s="136" t="s">
        <v>212</v>
      </c>
      <c r="B12" s="137" t="s">
        <v>119</v>
      </c>
      <c r="C12" s="138">
        <v>609554</v>
      </c>
    </row>
  </sheetData>
  <mergeCells count="1">
    <mergeCell ref="A3:C3"/>
  </mergeCells>
  <phoneticPr fontId="40" type="noConversion"/>
  <printOptions horizontalCentered="1" verticalCentered="1"/>
  <pageMargins left="0.70866141732283472" right="0.51181102362204722" top="0.59055118110236227" bottom="0.59055118110236227" header="0.51181102362204722" footer="0.51181102362204722"/>
  <pageSetup paperSize="9" orientation="landscape" r:id="rId1"/>
  <headerFooter>
    <oddFooter>&amp;C—19—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40"/>
  <sheetViews>
    <sheetView topLeftCell="A2" workbookViewId="0">
      <selection activeCell="A20" sqref="A20"/>
    </sheetView>
  </sheetViews>
  <sheetFormatPr defaultColWidth="7.875" defaultRowHeight="12.75"/>
  <cols>
    <col min="1" max="1" width="49.875" style="89" customWidth="1"/>
    <col min="2" max="4" width="22.625" style="89" customWidth="1"/>
    <col min="5" max="256" width="7.875" style="89"/>
    <col min="257" max="257" width="49.875" style="89" customWidth="1"/>
    <col min="258" max="260" width="22.625" style="89" customWidth="1"/>
    <col min="261" max="512" width="7.875" style="89"/>
    <col min="513" max="513" width="49.875" style="89" customWidth="1"/>
    <col min="514" max="516" width="22.625" style="89" customWidth="1"/>
    <col min="517" max="768" width="7.875" style="89"/>
    <col min="769" max="769" width="49.875" style="89" customWidth="1"/>
    <col min="770" max="772" width="22.625" style="89" customWidth="1"/>
    <col min="773" max="1024" width="7.875" style="89"/>
    <col min="1025" max="1025" width="49.875" style="89" customWidth="1"/>
    <col min="1026" max="1028" width="22.625" style="89" customWidth="1"/>
    <col min="1029" max="1280" width="7.875" style="89"/>
    <col min="1281" max="1281" width="49.875" style="89" customWidth="1"/>
    <col min="1282" max="1284" width="22.625" style="89" customWidth="1"/>
    <col min="1285" max="1536" width="7.875" style="89"/>
    <col min="1537" max="1537" width="49.875" style="89" customWidth="1"/>
    <col min="1538" max="1540" width="22.625" style="89" customWidth="1"/>
    <col min="1541" max="1792" width="7.875" style="89"/>
    <col min="1793" max="1793" width="49.875" style="89" customWidth="1"/>
    <col min="1794" max="1796" width="22.625" style="89" customWidth="1"/>
    <col min="1797" max="2048" width="7.875" style="89"/>
    <col min="2049" max="2049" width="49.875" style="89" customWidth="1"/>
    <col min="2050" max="2052" width="22.625" style="89" customWidth="1"/>
    <col min="2053" max="2304" width="7.875" style="89"/>
    <col min="2305" max="2305" width="49.875" style="89" customWidth="1"/>
    <col min="2306" max="2308" width="22.625" style="89" customWidth="1"/>
    <col min="2309" max="2560" width="7.875" style="89"/>
    <col min="2561" max="2561" width="49.875" style="89" customWidth="1"/>
    <col min="2562" max="2564" width="22.625" style="89" customWidth="1"/>
    <col min="2565" max="2816" width="7.875" style="89"/>
    <col min="2817" max="2817" width="49.875" style="89" customWidth="1"/>
    <col min="2818" max="2820" width="22.625" style="89" customWidth="1"/>
    <col min="2821" max="3072" width="7.875" style="89"/>
    <col min="3073" max="3073" width="49.875" style="89" customWidth="1"/>
    <col min="3074" max="3076" width="22.625" style="89" customWidth="1"/>
    <col min="3077" max="3328" width="7.875" style="89"/>
    <col min="3329" max="3329" width="49.875" style="89" customWidth="1"/>
    <col min="3330" max="3332" width="22.625" style="89" customWidth="1"/>
    <col min="3333" max="3584" width="7.875" style="89"/>
    <col min="3585" max="3585" width="49.875" style="89" customWidth="1"/>
    <col min="3586" max="3588" width="22.625" style="89" customWidth="1"/>
    <col min="3589" max="3840" width="7.875" style="89"/>
    <col min="3841" max="3841" width="49.875" style="89" customWidth="1"/>
    <col min="3842" max="3844" width="22.625" style="89" customWidth="1"/>
    <col min="3845" max="4096" width="7.875" style="89"/>
    <col min="4097" max="4097" width="49.875" style="89" customWidth="1"/>
    <col min="4098" max="4100" width="22.625" style="89" customWidth="1"/>
    <col min="4101" max="4352" width="7.875" style="89"/>
    <col min="4353" max="4353" width="49.875" style="89" customWidth="1"/>
    <col min="4354" max="4356" width="22.625" style="89" customWidth="1"/>
    <col min="4357" max="4608" width="7.875" style="89"/>
    <col min="4609" max="4609" width="49.875" style="89" customWidth="1"/>
    <col min="4610" max="4612" width="22.625" style="89" customWidth="1"/>
    <col min="4613" max="4864" width="7.875" style="89"/>
    <col min="4865" max="4865" width="49.875" style="89" customWidth="1"/>
    <col min="4866" max="4868" width="22.625" style="89" customWidth="1"/>
    <col min="4869" max="5120" width="7.875" style="89"/>
    <col min="5121" max="5121" width="49.875" style="89" customWidth="1"/>
    <col min="5122" max="5124" width="22.625" style="89" customWidth="1"/>
    <col min="5125" max="5376" width="7.875" style="89"/>
    <col min="5377" max="5377" width="49.875" style="89" customWidth="1"/>
    <col min="5378" max="5380" width="22.625" style="89" customWidth="1"/>
    <col min="5381" max="5632" width="7.875" style="89"/>
    <col min="5633" max="5633" width="49.875" style="89" customWidth="1"/>
    <col min="5634" max="5636" width="22.625" style="89" customWidth="1"/>
    <col min="5637" max="5888" width="7.875" style="89"/>
    <col min="5889" max="5889" width="49.875" style="89" customWidth="1"/>
    <col min="5890" max="5892" width="22.625" style="89" customWidth="1"/>
    <col min="5893" max="6144" width="7.875" style="89"/>
    <col min="6145" max="6145" width="49.875" style="89" customWidth="1"/>
    <col min="6146" max="6148" width="22.625" style="89" customWidth="1"/>
    <col min="6149" max="6400" width="7.875" style="89"/>
    <col min="6401" max="6401" width="49.875" style="89" customWidth="1"/>
    <col min="6402" max="6404" width="22.625" style="89" customWidth="1"/>
    <col min="6405" max="6656" width="7.875" style="89"/>
    <col min="6657" max="6657" width="49.875" style="89" customWidth="1"/>
    <col min="6658" max="6660" width="22.625" style="89" customWidth="1"/>
    <col min="6661" max="6912" width="7.875" style="89"/>
    <col min="6913" max="6913" width="49.875" style="89" customWidth="1"/>
    <col min="6914" max="6916" width="22.625" style="89" customWidth="1"/>
    <col min="6917" max="7168" width="7.875" style="89"/>
    <col min="7169" max="7169" width="49.875" style="89" customWidth="1"/>
    <col min="7170" max="7172" width="22.625" style="89" customWidth="1"/>
    <col min="7173" max="7424" width="7.875" style="89"/>
    <col min="7425" max="7425" width="49.875" style="89" customWidth="1"/>
    <col min="7426" max="7428" width="22.625" style="89" customWidth="1"/>
    <col min="7429" max="7680" width="7.875" style="89"/>
    <col min="7681" max="7681" width="49.875" style="89" customWidth="1"/>
    <col min="7682" max="7684" width="22.625" style="89" customWidth="1"/>
    <col min="7685" max="7936" width="7.875" style="89"/>
    <col min="7937" max="7937" width="49.875" style="89" customWidth="1"/>
    <col min="7938" max="7940" width="22.625" style="89" customWidth="1"/>
    <col min="7941" max="8192" width="7.875" style="89"/>
    <col min="8193" max="8193" width="49.875" style="89" customWidth="1"/>
    <col min="8194" max="8196" width="22.625" style="89" customWidth="1"/>
    <col min="8197" max="8448" width="7.875" style="89"/>
    <col min="8449" max="8449" width="49.875" style="89" customWidth="1"/>
    <col min="8450" max="8452" width="22.625" style="89" customWidth="1"/>
    <col min="8453" max="8704" width="7.875" style="89"/>
    <col min="8705" max="8705" width="49.875" style="89" customWidth="1"/>
    <col min="8706" max="8708" width="22.625" style="89" customWidth="1"/>
    <col min="8709" max="8960" width="7.875" style="89"/>
    <col min="8961" max="8961" width="49.875" style="89" customWidth="1"/>
    <col min="8962" max="8964" width="22.625" style="89" customWidth="1"/>
    <col min="8965" max="9216" width="7.875" style="89"/>
    <col min="9217" max="9217" width="49.875" style="89" customWidth="1"/>
    <col min="9218" max="9220" width="22.625" style="89" customWidth="1"/>
    <col min="9221" max="9472" width="7.875" style="89"/>
    <col min="9473" max="9473" width="49.875" style="89" customWidth="1"/>
    <col min="9474" max="9476" width="22.625" style="89" customWidth="1"/>
    <col min="9477" max="9728" width="7.875" style="89"/>
    <col min="9729" max="9729" width="49.875" style="89" customWidth="1"/>
    <col min="9730" max="9732" width="22.625" style="89" customWidth="1"/>
    <col min="9733" max="9984" width="7.875" style="89"/>
    <col min="9985" max="9985" width="49.875" style="89" customWidth="1"/>
    <col min="9986" max="9988" width="22.625" style="89" customWidth="1"/>
    <col min="9989" max="10240" width="7.875" style="89"/>
    <col min="10241" max="10241" width="49.875" style="89" customWidth="1"/>
    <col min="10242" max="10244" width="22.625" style="89" customWidth="1"/>
    <col min="10245" max="10496" width="7.875" style="89"/>
    <col min="10497" max="10497" width="49.875" style="89" customWidth="1"/>
    <col min="10498" max="10500" width="22.625" style="89" customWidth="1"/>
    <col min="10501" max="10752" width="7.875" style="89"/>
    <col min="10753" max="10753" width="49.875" style="89" customWidth="1"/>
    <col min="10754" max="10756" width="22.625" style="89" customWidth="1"/>
    <col min="10757" max="11008" width="7.875" style="89"/>
    <col min="11009" max="11009" width="49.875" style="89" customWidth="1"/>
    <col min="11010" max="11012" width="22.625" style="89" customWidth="1"/>
    <col min="11013" max="11264" width="7.875" style="89"/>
    <col min="11265" max="11265" width="49.875" style="89" customWidth="1"/>
    <col min="11266" max="11268" width="22.625" style="89" customWidth="1"/>
    <col min="11269" max="11520" width="7.875" style="89"/>
    <col min="11521" max="11521" width="49.875" style="89" customWidth="1"/>
    <col min="11522" max="11524" width="22.625" style="89" customWidth="1"/>
    <col min="11525" max="11776" width="7.875" style="89"/>
    <col min="11777" max="11777" width="49.875" style="89" customWidth="1"/>
    <col min="11778" max="11780" width="22.625" style="89" customWidth="1"/>
    <col min="11781" max="12032" width="7.875" style="89"/>
    <col min="12033" max="12033" width="49.875" style="89" customWidth="1"/>
    <col min="12034" max="12036" width="22.625" style="89" customWidth="1"/>
    <col min="12037" max="12288" width="7.875" style="89"/>
    <col min="12289" max="12289" width="49.875" style="89" customWidth="1"/>
    <col min="12290" max="12292" width="22.625" style="89" customWidth="1"/>
    <col min="12293" max="12544" width="7.875" style="89"/>
    <col min="12545" max="12545" width="49.875" style="89" customWidth="1"/>
    <col min="12546" max="12548" width="22.625" style="89" customWidth="1"/>
    <col min="12549" max="12800" width="7.875" style="89"/>
    <col min="12801" max="12801" width="49.875" style="89" customWidth="1"/>
    <col min="12802" max="12804" width="22.625" style="89" customWidth="1"/>
    <col min="12805" max="13056" width="7.875" style="89"/>
    <col min="13057" max="13057" width="49.875" style="89" customWidth="1"/>
    <col min="13058" max="13060" width="22.625" style="89" customWidth="1"/>
    <col min="13061" max="13312" width="7.875" style="89"/>
    <col min="13313" max="13313" width="49.875" style="89" customWidth="1"/>
    <col min="13314" max="13316" width="22.625" style="89" customWidth="1"/>
    <col min="13317" max="13568" width="7.875" style="89"/>
    <col min="13569" max="13569" width="49.875" style="89" customWidth="1"/>
    <col min="13570" max="13572" width="22.625" style="89" customWidth="1"/>
    <col min="13573" max="13824" width="7.875" style="89"/>
    <col min="13825" max="13825" width="49.875" style="89" customWidth="1"/>
    <col min="13826" max="13828" width="22.625" style="89" customWidth="1"/>
    <col min="13829" max="14080" width="7.875" style="89"/>
    <col min="14081" max="14081" width="49.875" style="89" customWidth="1"/>
    <col min="14082" max="14084" width="22.625" style="89" customWidth="1"/>
    <col min="14085" max="14336" width="7.875" style="89"/>
    <col min="14337" max="14337" width="49.875" style="89" customWidth="1"/>
    <col min="14338" max="14340" width="22.625" style="89" customWidth="1"/>
    <col min="14341" max="14592" width="7.875" style="89"/>
    <col min="14593" max="14593" width="49.875" style="89" customWidth="1"/>
    <col min="14594" max="14596" width="22.625" style="89" customWidth="1"/>
    <col min="14597" max="14848" width="7.875" style="89"/>
    <col min="14849" max="14849" width="49.875" style="89" customWidth="1"/>
    <col min="14850" max="14852" width="22.625" style="89" customWidth="1"/>
    <col min="14853" max="15104" width="7.875" style="89"/>
    <col min="15105" max="15105" width="49.875" style="89" customWidth="1"/>
    <col min="15106" max="15108" width="22.625" style="89" customWidth="1"/>
    <col min="15109" max="15360" width="7.875" style="89"/>
    <col min="15361" max="15361" width="49.875" style="89" customWidth="1"/>
    <col min="15362" max="15364" width="22.625" style="89" customWidth="1"/>
    <col min="15365" max="15616" width="7.875" style="89"/>
    <col min="15617" max="15617" width="49.875" style="89" customWidth="1"/>
    <col min="15618" max="15620" width="22.625" style="89" customWidth="1"/>
    <col min="15621" max="15872" width="7.875" style="89"/>
    <col min="15873" max="15873" width="49.875" style="89" customWidth="1"/>
    <col min="15874" max="15876" width="22.625" style="89" customWidth="1"/>
    <col min="15877" max="16128" width="7.875" style="89"/>
    <col min="16129" max="16129" width="49.875" style="89" customWidth="1"/>
    <col min="16130" max="16132" width="22.625" style="89" customWidth="1"/>
    <col min="16133" max="16384" width="7.875" style="89"/>
  </cols>
  <sheetData>
    <row r="1" spans="1:4" ht="15" customHeight="1">
      <c r="A1" s="117"/>
      <c r="B1" s="92"/>
      <c r="C1" s="92"/>
      <c r="D1" s="92"/>
    </row>
    <row r="2" spans="1:4" ht="29.1" customHeight="1">
      <c r="A2" s="172" t="s">
        <v>213</v>
      </c>
      <c r="B2" s="172"/>
      <c r="C2" s="172"/>
      <c r="D2" s="172"/>
    </row>
    <row r="3" spans="1:4" ht="18" customHeight="1">
      <c r="A3" s="94"/>
      <c r="B3" s="95"/>
      <c r="C3" s="95"/>
      <c r="D3" s="118" t="s">
        <v>1</v>
      </c>
    </row>
    <row r="4" spans="1:4" ht="17.45" customHeight="1">
      <c r="A4" s="173" t="s">
        <v>214</v>
      </c>
      <c r="B4" s="175" t="s">
        <v>215</v>
      </c>
      <c r="C4" s="175" t="s">
        <v>216</v>
      </c>
      <c r="D4" s="176" t="s">
        <v>217</v>
      </c>
    </row>
    <row r="5" spans="1:4" ht="17.45" customHeight="1">
      <c r="A5" s="174"/>
      <c r="B5" s="175"/>
      <c r="C5" s="175"/>
      <c r="D5" s="176"/>
    </row>
    <row r="6" spans="1:4" ht="17.45" customHeight="1">
      <c r="A6" s="119" t="s">
        <v>9</v>
      </c>
      <c r="B6" s="120">
        <f>SUM(B7,B21:B22)</f>
        <v>58614.934589690849</v>
      </c>
      <c r="C6" s="120">
        <f>SUM(C7,C21:C22)</f>
        <v>37710.7592</v>
      </c>
      <c r="D6" s="31">
        <f>B6/C6*100-100</f>
        <v>55.432921089774425</v>
      </c>
    </row>
    <row r="7" spans="1:4" ht="17.45" customHeight="1">
      <c r="A7" s="121" t="s">
        <v>218</v>
      </c>
      <c r="B7" s="120">
        <f>SUM(B8:B20)</f>
        <v>44310.620122411252</v>
      </c>
      <c r="C7" s="120">
        <f>SUM(C8:C20)</f>
        <v>27633.790100000002</v>
      </c>
      <c r="D7" s="31">
        <f t="shared" ref="D7:D39" si="0">B7/C7*100-100</f>
        <v>60.349412664936068</v>
      </c>
    </row>
    <row r="8" spans="1:4" ht="17.45" customHeight="1">
      <c r="A8" s="122" t="s">
        <v>219</v>
      </c>
      <c r="B8" s="123">
        <v>19575.883209311902</v>
      </c>
      <c r="C8" s="124">
        <v>11650.91</v>
      </c>
      <c r="D8" s="31">
        <f t="shared" si="0"/>
        <v>68.020207943516027</v>
      </c>
    </row>
    <row r="9" spans="1:4" ht="17.45" customHeight="1">
      <c r="A9" s="122" t="s">
        <v>220</v>
      </c>
      <c r="B9" s="123">
        <v>0</v>
      </c>
      <c r="C9" s="124">
        <v>0.17349999999999999</v>
      </c>
      <c r="D9" s="31">
        <f t="shared" si="0"/>
        <v>-100</v>
      </c>
    </row>
    <row r="10" spans="1:4" ht="17.45" customHeight="1">
      <c r="A10" s="122" t="s">
        <v>221</v>
      </c>
      <c r="B10" s="123">
        <v>1213.85330568209</v>
      </c>
      <c r="C10" s="124">
        <v>838.06</v>
      </c>
      <c r="D10" s="31">
        <f t="shared" si="0"/>
        <v>44.840859327743829</v>
      </c>
    </row>
    <row r="11" spans="1:4" ht="17.45" customHeight="1">
      <c r="A11" s="122" t="s">
        <v>222</v>
      </c>
      <c r="B11" s="123">
        <v>1278.6500000000001</v>
      </c>
      <c r="C11" s="124">
        <v>937.62</v>
      </c>
      <c r="D11" s="31">
        <f t="shared" si="0"/>
        <v>36.371877732983506</v>
      </c>
    </row>
    <row r="12" spans="1:4" ht="17.45" customHeight="1">
      <c r="A12" s="122" t="s">
        <v>223</v>
      </c>
      <c r="B12" s="123">
        <v>111.41374999999999</v>
      </c>
      <c r="C12" s="124">
        <v>67.056799999999996</v>
      </c>
      <c r="D12" s="31">
        <f t="shared" si="0"/>
        <v>66.148325002087773</v>
      </c>
    </row>
    <row r="13" spans="1:4" ht="17.45" customHeight="1">
      <c r="A13" s="122" t="s">
        <v>224</v>
      </c>
      <c r="B13" s="123">
        <v>2694.1267756556999</v>
      </c>
      <c r="C13" s="124">
        <v>1814.69</v>
      </c>
      <c r="D13" s="31">
        <f t="shared" si="0"/>
        <v>48.462094112807137</v>
      </c>
    </row>
    <row r="14" spans="1:4" ht="17.45" customHeight="1">
      <c r="A14" s="122" t="s">
        <v>225</v>
      </c>
      <c r="B14" s="125">
        <v>2939.9281242649499</v>
      </c>
      <c r="C14" s="124">
        <v>1971.21</v>
      </c>
      <c r="D14" s="31">
        <f t="shared" si="0"/>
        <v>49.14332436751792</v>
      </c>
    </row>
    <row r="15" spans="1:4" ht="17.45" customHeight="1">
      <c r="A15" s="122" t="s">
        <v>226</v>
      </c>
      <c r="B15" s="125">
        <v>1292.0250000000001</v>
      </c>
      <c r="C15" s="124">
        <v>941.22</v>
      </c>
      <c r="D15" s="31">
        <f t="shared" si="0"/>
        <v>37.271307452030356</v>
      </c>
    </row>
    <row r="16" spans="1:4" ht="17.45" customHeight="1">
      <c r="A16" s="122" t="s">
        <v>227</v>
      </c>
      <c r="B16" s="123">
        <v>4459.2250000000004</v>
      </c>
      <c r="C16" s="124">
        <v>3124.75</v>
      </c>
      <c r="D16" s="31">
        <f t="shared" si="0"/>
        <v>42.706616529322361</v>
      </c>
    </row>
    <row r="17" spans="1:4" ht="17.45" customHeight="1">
      <c r="A17" s="122" t="s">
        <v>228</v>
      </c>
      <c r="B17" s="123">
        <v>8301.8624999999993</v>
      </c>
      <c r="C17" s="123">
        <v>4851.1178</v>
      </c>
      <c r="D17" s="31">
        <f t="shared" si="0"/>
        <v>71.132980938949771</v>
      </c>
    </row>
    <row r="18" spans="1:4" ht="17.45" customHeight="1">
      <c r="A18" s="122" t="s">
        <v>229</v>
      </c>
      <c r="B18" s="123">
        <v>2432.9524574966099</v>
      </c>
      <c r="C18" s="123">
        <v>1430.88</v>
      </c>
      <c r="D18" s="31">
        <f t="shared" si="0"/>
        <v>70.031900473597346</v>
      </c>
    </row>
    <row r="19" spans="1:4" ht="17.45" customHeight="1">
      <c r="A19" s="122" t="s">
        <v>230</v>
      </c>
      <c r="B19" s="123">
        <v>10.7</v>
      </c>
      <c r="C19" s="123">
        <v>6.1020000000000003</v>
      </c>
      <c r="D19" s="31">
        <f t="shared" si="0"/>
        <v>75.352343493936417</v>
      </c>
    </row>
    <row r="20" spans="1:4" ht="17.45" customHeight="1">
      <c r="A20" s="121" t="s">
        <v>231</v>
      </c>
      <c r="B20" s="123">
        <v>0</v>
      </c>
      <c r="C20" s="123"/>
      <c r="D20" s="31"/>
    </row>
    <row r="21" spans="1:4" ht="17.45" customHeight="1">
      <c r="A21" s="121" t="s">
        <v>232</v>
      </c>
      <c r="B21" s="123">
        <v>3256.8125</v>
      </c>
      <c r="C21" s="123">
        <v>2290.7390999999998</v>
      </c>
      <c r="D21" s="31">
        <f t="shared" si="0"/>
        <v>42.172999971930466</v>
      </c>
    </row>
    <row r="22" spans="1:4" ht="17.45" customHeight="1">
      <c r="A22" s="121" t="s">
        <v>233</v>
      </c>
      <c r="B22" s="123">
        <v>11047.501967279601</v>
      </c>
      <c r="C22" s="123">
        <v>7786.23</v>
      </c>
      <c r="D22" s="31">
        <f t="shared" si="0"/>
        <v>41.885122418418177</v>
      </c>
    </row>
    <row r="23" spans="1:4" ht="17.45" customHeight="1">
      <c r="A23" s="121" t="s">
        <v>25</v>
      </c>
      <c r="B23" s="120">
        <f>SUM(B24,B32:B38)</f>
        <v>7688.8374999999996</v>
      </c>
      <c r="C23" s="123">
        <f>SUM(C24,C32:C38)</f>
        <v>6492.1943999999994</v>
      </c>
      <c r="D23" s="31">
        <f t="shared" si="0"/>
        <v>18.432028159846851</v>
      </c>
    </row>
    <row r="24" spans="1:4" ht="17.45" customHeight="1">
      <c r="A24" s="121" t="s">
        <v>234</v>
      </c>
      <c r="B24" s="120">
        <f>SUM(B25:B31)</f>
        <v>5352.75</v>
      </c>
      <c r="C24" s="123">
        <f>SUM(C25:C31)</f>
        <v>5201.9799999999996</v>
      </c>
      <c r="D24" s="31">
        <f t="shared" si="0"/>
        <v>2.8983194860418706</v>
      </c>
    </row>
    <row r="25" spans="1:4" ht="17.45" customHeight="1">
      <c r="A25" s="121" t="s">
        <v>235</v>
      </c>
      <c r="B25" s="123">
        <v>1596</v>
      </c>
      <c r="C25" s="123">
        <v>1063.8699999999999</v>
      </c>
      <c r="D25" s="31">
        <f t="shared" si="0"/>
        <v>50.018329307152186</v>
      </c>
    </row>
    <row r="26" spans="1:4" ht="17.45" customHeight="1">
      <c r="A26" s="121" t="s">
        <v>236</v>
      </c>
      <c r="B26" s="123">
        <v>532.5</v>
      </c>
      <c r="C26" s="123">
        <v>354.5</v>
      </c>
      <c r="D26" s="31">
        <f t="shared" si="0"/>
        <v>50.211565585331471</v>
      </c>
    </row>
    <row r="27" spans="1:4" ht="17.45" customHeight="1">
      <c r="A27" s="121" t="s">
        <v>237</v>
      </c>
      <c r="B27" s="123">
        <v>204</v>
      </c>
      <c r="C27" s="123">
        <v>136.37</v>
      </c>
      <c r="D27" s="31">
        <f t="shared" si="0"/>
        <v>49.593018992447014</v>
      </c>
    </row>
    <row r="28" spans="1:4" ht="17.45" customHeight="1">
      <c r="A28" s="121" t="s">
        <v>238</v>
      </c>
      <c r="B28" s="123">
        <v>654</v>
      </c>
      <c r="C28" s="123">
        <v>1643.81</v>
      </c>
      <c r="D28" s="31">
        <f t="shared" si="0"/>
        <v>-60.214380007421781</v>
      </c>
    </row>
    <row r="29" spans="1:4" ht="17.45" customHeight="1">
      <c r="A29" s="121" t="s">
        <v>239</v>
      </c>
      <c r="B29" s="123">
        <v>1281.25</v>
      </c>
      <c r="C29" s="123">
        <v>1643.81</v>
      </c>
      <c r="D29" s="31">
        <f t="shared" si="0"/>
        <v>-22.056077040533879</v>
      </c>
    </row>
    <row r="30" spans="1:4" ht="17.45" customHeight="1">
      <c r="A30" s="121" t="s">
        <v>240</v>
      </c>
      <c r="B30" s="123">
        <v>1085</v>
      </c>
      <c r="C30" s="123">
        <v>359.62</v>
      </c>
      <c r="D30" s="31">
        <f t="shared" si="0"/>
        <v>201.70735776653135</v>
      </c>
    </row>
    <row r="31" spans="1:4" ht="17.45" customHeight="1">
      <c r="A31" s="121" t="s">
        <v>241</v>
      </c>
      <c r="B31" s="123"/>
      <c r="C31" s="123"/>
      <c r="D31" s="31"/>
    </row>
    <row r="32" spans="1:4" ht="17.45" customHeight="1">
      <c r="A32" s="122" t="s">
        <v>242</v>
      </c>
      <c r="B32" s="123">
        <v>267</v>
      </c>
      <c r="C32" s="123">
        <v>459.5</v>
      </c>
      <c r="D32" s="31">
        <f t="shared" si="0"/>
        <v>-41.893362350380848</v>
      </c>
    </row>
    <row r="33" spans="1:4" ht="17.45" customHeight="1">
      <c r="A33" s="122" t="s">
        <v>243</v>
      </c>
      <c r="B33" s="123">
        <v>1800</v>
      </c>
      <c r="C33" s="123">
        <v>602.45000000000005</v>
      </c>
      <c r="D33" s="31">
        <f t="shared" si="0"/>
        <v>198.77998174122331</v>
      </c>
    </row>
    <row r="34" spans="1:4" ht="17.45" customHeight="1">
      <c r="A34" s="122" t="s">
        <v>244</v>
      </c>
      <c r="B34" s="123"/>
      <c r="C34" s="123"/>
      <c r="D34" s="31"/>
    </row>
    <row r="35" spans="1:4" ht="17.45" customHeight="1">
      <c r="A35" s="122" t="s">
        <v>245</v>
      </c>
      <c r="B35" s="123">
        <v>69.087500000000006</v>
      </c>
      <c r="C35" s="123">
        <v>58.55</v>
      </c>
      <c r="D35" s="31">
        <f t="shared" si="0"/>
        <v>17.997438087105053</v>
      </c>
    </row>
    <row r="36" spans="1:4" ht="17.45" customHeight="1">
      <c r="A36" s="121" t="s">
        <v>246</v>
      </c>
      <c r="B36" s="123"/>
      <c r="C36" s="123"/>
      <c r="D36" s="31"/>
    </row>
    <row r="37" spans="1:4" ht="17.45" customHeight="1">
      <c r="A37" s="121" t="s">
        <v>247</v>
      </c>
      <c r="B37" s="123">
        <v>200</v>
      </c>
      <c r="C37" s="123">
        <v>169.71440000000001</v>
      </c>
      <c r="D37" s="31">
        <f t="shared" si="0"/>
        <v>17.845038488189573</v>
      </c>
    </row>
    <row r="38" spans="1:4" ht="17.45" customHeight="1">
      <c r="A38" s="122" t="s">
        <v>248</v>
      </c>
      <c r="B38" s="126"/>
      <c r="C38" s="126"/>
      <c r="D38" s="127"/>
    </row>
    <row r="39" spans="1:4" ht="17.45" customHeight="1">
      <c r="A39" s="10" t="s">
        <v>249</v>
      </c>
      <c r="B39" s="128">
        <f>SUM(B6,B23)</f>
        <v>66303.772089690843</v>
      </c>
      <c r="C39" s="128">
        <f>SUM(C6,C23)</f>
        <v>44202.953600000001</v>
      </c>
      <c r="D39" s="127">
        <f t="shared" si="0"/>
        <v>49.99851070967992</v>
      </c>
    </row>
    <row r="40" spans="1:4" ht="17.45" customHeight="1">
      <c r="A40" s="91" t="s">
        <v>250</v>
      </c>
      <c r="B40" s="129"/>
      <c r="C40" s="129"/>
      <c r="D40" s="129"/>
    </row>
  </sheetData>
  <mergeCells count="5">
    <mergeCell ref="A2:D2"/>
    <mergeCell ref="A4:A5"/>
    <mergeCell ref="B4:B5"/>
    <mergeCell ref="C4:C5"/>
    <mergeCell ref="D4:D5"/>
  </mergeCells>
  <phoneticPr fontId="40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&amp;C-&amp;P+19-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B1:E1315"/>
  <sheetViews>
    <sheetView workbookViewId="0">
      <selection activeCell="B1104" sqref="B1104"/>
    </sheetView>
  </sheetViews>
  <sheetFormatPr defaultColWidth="7.875" defaultRowHeight="14.25"/>
  <cols>
    <col min="1" max="1" width="7.875" style="1"/>
    <col min="2" max="2" width="54.5" style="89" customWidth="1"/>
    <col min="3" max="3" width="18.25" style="89" customWidth="1"/>
    <col min="4" max="4" width="17.25" style="89" customWidth="1"/>
    <col min="5" max="5" width="14.5" style="90" customWidth="1"/>
    <col min="6" max="257" width="7.875" style="1"/>
    <col min="258" max="258" width="54.5" style="1" customWidth="1"/>
    <col min="259" max="259" width="18.25" style="1" customWidth="1"/>
    <col min="260" max="260" width="17.25" style="1" customWidth="1"/>
    <col min="261" max="261" width="14.5" style="1" customWidth="1"/>
    <col min="262" max="513" width="7.875" style="1"/>
    <col min="514" max="514" width="54.5" style="1" customWidth="1"/>
    <col min="515" max="515" width="18.25" style="1" customWidth="1"/>
    <col min="516" max="516" width="17.25" style="1" customWidth="1"/>
    <col min="517" max="517" width="14.5" style="1" customWidth="1"/>
    <col min="518" max="769" width="7.875" style="1"/>
    <col min="770" max="770" width="54.5" style="1" customWidth="1"/>
    <col min="771" max="771" width="18.25" style="1" customWidth="1"/>
    <col min="772" max="772" width="17.25" style="1" customWidth="1"/>
    <col min="773" max="773" width="14.5" style="1" customWidth="1"/>
    <col min="774" max="1025" width="7.875" style="1"/>
    <col min="1026" max="1026" width="54.5" style="1" customWidth="1"/>
    <col min="1027" max="1027" width="18.25" style="1" customWidth="1"/>
    <col min="1028" max="1028" width="17.25" style="1" customWidth="1"/>
    <col min="1029" max="1029" width="14.5" style="1" customWidth="1"/>
    <col min="1030" max="1281" width="7.875" style="1"/>
    <col min="1282" max="1282" width="54.5" style="1" customWidth="1"/>
    <col min="1283" max="1283" width="18.25" style="1" customWidth="1"/>
    <col min="1284" max="1284" width="17.25" style="1" customWidth="1"/>
    <col min="1285" max="1285" width="14.5" style="1" customWidth="1"/>
    <col min="1286" max="1537" width="7.875" style="1"/>
    <col min="1538" max="1538" width="54.5" style="1" customWidth="1"/>
    <col min="1539" max="1539" width="18.25" style="1" customWidth="1"/>
    <col min="1540" max="1540" width="17.25" style="1" customWidth="1"/>
    <col min="1541" max="1541" width="14.5" style="1" customWidth="1"/>
    <col min="1542" max="1793" width="7.875" style="1"/>
    <col min="1794" max="1794" width="54.5" style="1" customWidth="1"/>
    <col min="1795" max="1795" width="18.25" style="1" customWidth="1"/>
    <col min="1796" max="1796" width="17.25" style="1" customWidth="1"/>
    <col min="1797" max="1797" width="14.5" style="1" customWidth="1"/>
    <col min="1798" max="2049" width="7.875" style="1"/>
    <col min="2050" max="2050" width="54.5" style="1" customWidth="1"/>
    <col min="2051" max="2051" width="18.25" style="1" customWidth="1"/>
    <col min="2052" max="2052" width="17.25" style="1" customWidth="1"/>
    <col min="2053" max="2053" width="14.5" style="1" customWidth="1"/>
    <col min="2054" max="2305" width="7.875" style="1"/>
    <col min="2306" max="2306" width="54.5" style="1" customWidth="1"/>
    <col min="2307" max="2307" width="18.25" style="1" customWidth="1"/>
    <col min="2308" max="2308" width="17.25" style="1" customWidth="1"/>
    <col min="2309" max="2309" width="14.5" style="1" customWidth="1"/>
    <col min="2310" max="2561" width="7.875" style="1"/>
    <col min="2562" max="2562" width="54.5" style="1" customWidth="1"/>
    <col min="2563" max="2563" width="18.25" style="1" customWidth="1"/>
    <col min="2564" max="2564" width="17.25" style="1" customWidth="1"/>
    <col min="2565" max="2565" width="14.5" style="1" customWidth="1"/>
    <col min="2566" max="2817" width="7.875" style="1"/>
    <col min="2818" max="2818" width="54.5" style="1" customWidth="1"/>
    <col min="2819" max="2819" width="18.25" style="1" customWidth="1"/>
    <col min="2820" max="2820" width="17.25" style="1" customWidth="1"/>
    <col min="2821" max="2821" width="14.5" style="1" customWidth="1"/>
    <col min="2822" max="3073" width="7.875" style="1"/>
    <col min="3074" max="3074" width="54.5" style="1" customWidth="1"/>
    <col min="3075" max="3075" width="18.25" style="1" customWidth="1"/>
    <col min="3076" max="3076" width="17.25" style="1" customWidth="1"/>
    <col min="3077" max="3077" width="14.5" style="1" customWidth="1"/>
    <col min="3078" max="3329" width="7.875" style="1"/>
    <col min="3330" max="3330" width="54.5" style="1" customWidth="1"/>
    <col min="3331" max="3331" width="18.25" style="1" customWidth="1"/>
    <col min="3332" max="3332" width="17.25" style="1" customWidth="1"/>
    <col min="3333" max="3333" width="14.5" style="1" customWidth="1"/>
    <col min="3334" max="3585" width="7.875" style="1"/>
    <col min="3586" max="3586" width="54.5" style="1" customWidth="1"/>
    <col min="3587" max="3587" width="18.25" style="1" customWidth="1"/>
    <col min="3588" max="3588" width="17.25" style="1" customWidth="1"/>
    <col min="3589" max="3589" width="14.5" style="1" customWidth="1"/>
    <col min="3590" max="3841" width="7.875" style="1"/>
    <col min="3842" max="3842" width="54.5" style="1" customWidth="1"/>
    <col min="3843" max="3843" width="18.25" style="1" customWidth="1"/>
    <col min="3844" max="3844" width="17.25" style="1" customWidth="1"/>
    <col min="3845" max="3845" width="14.5" style="1" customWidth="1"/>
    <col min="3846" max="4097" width="7.875" style="1"/>
    <col min="4098" max="4098" width="54.5" style="1" customWidth="1"/>
    <col min="4099" max="4099" width="18.25" style="1" customWidth="1"/>
    <col min="4100" max="4100" width="17.25" style="1" customWidth="1"/>
    <col min="4101" max="4101" width="14.5" style="1" customWidth="1"/>
    <col min="4102" max="4353" width="7.875" style="1"/>
    <col min="4354" max="4354" width="54.5" style="1" customWidth="1"/>
    <col min="4355" max="4355" width="18.25" style="1" customWidth="1"/>
    <col min="4356" max="4356" width="17.25" style="1" customWidth="1"/>
    <col min="4357" max="4357" width="14.5" style="1" customWidth="1"/>
    <col min="4358" max="4609" width="7.875" style="1"/>
    <col min="4610" max="4610" width="54.5" style="1" customWidth="1"/>
    <col min="4611" max="4611" width="18.25" style="1" customWidth="1"/>
    <col min="4612" max="4612" width="17.25" style="1" customWidth="1"/>
    <col min="4613" max="4613" width="14.5" style="1" customWidth="1"/>
    <col min="4614" max="4865" width="7.875" style="1"/>
    <col min="4866" max="4866" width="54.5" style="1" customWidth="1"/>
    <col min="4867" max="4867" width="18.25" style="1" customWidth="1"/>
    <col min="4868" max="4868" width="17.25" style="1" customWidth="1"/>
    <col min="4869" max="4869" width="14.5" style="1" customWidth="1"/>
    <col min="4870" max="5121" width="7.875" style="1"/>
    <col min="5122" max="5122" width="54.5" style="1" customWidth="1"/>
    <col min="5123" max="5123" width="18.25" style="1" customWidth="1"/>
    <col min="5124" max="5124" width="17.25" style="1" customWidth="1"/>
    <col min="5125" max="5125" width="14.5" style="1" customWidth="1"/>
    <col min="5126" max="5377" width="7.875" style="1"/>
    <col min="5378" max="5378" width="54.5" style="1" customWidth="1"/>
    <col min="5379" max="5379" width="18.25" style="1" customWidth="1"/>
    <col min="5380" max="5380" width="17.25" style="1" customWidth="1"/>
    <col min="5381" max="5381" width="14.5" style="1" customWidth="1"/>
    <col min="5382" max="5633" width="7.875" style="1"/>
    <col min="5634" max="5634" width="54.5" style="1" customWidth="1"/>
    <col min="5635" max="5635" width="18.25" style="1" customWidth="1"/>
    <col min="5636" max="5636" width="17.25" style="1" customWidth="1"/>
    <col min="5637" max="5637" width="14.5" style="1" customWidth="1"/>
    <col min="5638" max="5889" width="7.875" style="1"/>
    <col min="5890" max="5890" width="54.5" style="1" customWidth="1"/>
    <col min="5891" max="5891" width="18.25" style="1" customWidth="1"/>
    <col min="5892" max="5892" width="17.25" style="1" customWidth="1"/>
    <col min="5893" max="5893" width="14.5" style="1" customWidth="1"/>
    <col min="5894" max="6145" width="7.875" style="1"/>
    <col min="6146" max="6146" width="54.5" style="1" customWidth="1"/>
    <col min="6147" max="6147" width="18.25" style="1" customWidth="1"/>
    <col min="6148" max="6148" width="17.25" style="1" customWidth="1"/>
    <col min="6149" max="6149" width="14.5" style="1" customWidth="1"/>
    <col min="6150" max="6401" width="7.875" style="1"/>
    <col min="6402" max="6402" width="54.5" style="1" customWidth="1"/>
    <col min="6403" max="6403" width="18.25" style="1" customWidth="1"/>
    <col min="6404" max="6404" width="17.25" style="1" customWidth="1"/>
    <col min="6405" max="6405" width="14.5" style="1" customWidth="1"/>
    <col min="6406" max="6657" width="7.875" style="1"/>
    <col min="6658" max="6658" width="54.5" style="1" customWidth="1"/>
    <col min="6659" max="6659" width="18.25" style="1" customWidth="1"/>
    <col min="6660" max="6660" width="17.25" style="1" customWidth="1"/>
    <col min="6661" max="6661" width="14.5" style="1" customWidth="1"/>
    <col min="6662" max="6913" width="7.875" style="1"/>
    <col min="6914" max="6914" width="54.5" style="1" customWidth="1"/>
    <col min="6915" max="6915" width="18.25" style="1" customWidth="1"/>
    <col min="6916" max="6916" width="17.25" style="1" customWidth="1"/>
    <col min="6917" max="6917" width="14.5" style="1" customWidth="1"/>
    <col min="6918" max="7169" width="7.875" style="1"/>
    <col min="7170" max="7170" width="54.5" style="1" customWidth="1"/>
    <col min="7171" max="7171" width="18.25" style="1" customWidth="1"/>
    <col min="7172" max="7172" width="17.25" style="1" customWidth="1"/>
    <col min="7173" max="7173" width="14.5" style="1" customWidth="1"/>
    <col min="7174" max="7425" width="7.875" style="1"/>
    <col min="7426" max="7426" width="54.5" style="1" customWidth="1"/>
    <col min="7427" max="7427" width="18.25" style="1" customWidth="1"/>
    <col min="7428" max="7428" width="17.25" style="1" customWidth="1"/>
    <col min="7429" max="7429" width="14.5" style="1" customWidth="1"/>
    <col min="7430" max="7681" width="7.875" style="1"/>
    <col min="7682" max="7682" width="54.5" style="1" customWidth="1"/>
    <col min="7683" max="7683" width="18.25" style="1" customWidth="1"/>
    <col min="7684" max="7684" width="17.25" style="1" customWidth="1"/>
    <col min="7685" max="7685" width="14.5" style="1" customWidth="1"/>
    <col min="7686" max="7937" width="7.875" style="1"/>
    <col min="7938" max="7938" width="54.5" style="1" customWidth="1"/>
    <col min="7939" max="7939" width="18.25" style="1" customWidth="1"/>
    <col min="7940" max="7940" width="17.25" style="1" customWidth="1"/>
    <col min="7941" max="7941" width="14.5" style="1" customWidth="1"/>
    <col min="7942" max="8193" width="7.875" style="1"/>
    <col min="8194" max="8194" width="54.5" style="1" customWidth="1"/>
    <col min="8195" max="8195" width="18.25" style="1" customWidth="1"/>
    <col min="8196" max="8196" width="17.25" style="1" customWidth="1"/>
    <col min="8197" max="8197" width="14.5" style="1" customWidth="1"/>
    <col min="8198" max="8449" width="7.875" style="1"/>
    <col min="8450" max="8450" width="54.5" style="1" customWidth="1"/>
    <col min="8451" max="8451" width="18.25" style="1" customWidth="1"/>
    <col min="8452" max="8452" width="17.25" style="1" customWidth="1"/>
    <col min="8453" max="8453" width="14.5" style="1" customWidth="1"/>
    <col min="8454" max="8705" width="7.875" style="1"/>
    <col min="8706" max="8706" width="54.5" style="1" customWidth="1"/>
    <col min="8707" max="8707" width="18.25" style="1" customWidth="1"/>
    <col min="8708" max="8708" width="17.25" style="1" customWidth="1"/>
    <col min="8709" max="8709" width="14.5" style="1" customWidth="1"/>
    <col min="8710" max="8961" width="7.875" style="1"/>
    <col min="8962" max="8962" width="54.5" style="1" customWidth="1"/>
    <col min="8963" max="8963" width="18.25" style="1" customWidth="1"/>
    <col min="8964" max="8964" width="17.25" style="1" customWidth="1"/>
    <col min="8965" max="8965" width="14.5" style="1" customWidth="1"/>
    <col min="8966" max="9217" width="7.875" style="1"/>
    <col min="9218" max="9218" width="54.5" style="1" customWidth="1"/>
    <col min="9219" max="9219" width="18.25" style="1" customWidth="1"/>
    <col min="9220" max="9220" width="17.25" style="1" customWidth="1"/>
    <col min="9221" max="9221" width="14.5" style="1" customWidth="1"/>
    <col min="9222" max="9473" width="7.875" style="1"/>
    <col min="9474" max="9474" width="54.5" style="1" customWidth="1"/>
    <col min="9475" max="9475" width="18.25" style="1" customWidth="1"/>
    <col min="9476" max="9476" width="17.25" style="1" customWidth="1"/>
    <col min="9477" max="9477" width="14.5" style="1" customWidth="1"/>
    <col min="9478" max="9729" width="7.875" style="1"/>
    <col min="9730" max="9730" width="54.5" style="1" customWidth="1"/>
    <col min="9731" max="9731" width="18.25" style="1" customWidth="1"/>
    <col min="9732" max="9732" width="17.25" style="1" customWidth="1"/>
    <col min="9733" max="9733" width="14.5" style="1" customWidth="1"/>
    <col min="9734" max="9985" width="7.875" style="1"/>
    <col min="9986" max="9986" width="54.5" style="1" customWidth="1"/>
    <col min="9987" max="9987" width="18.25" style="1" customWidth="1"/>
    <col min="9988" max="9988" width="17.25" style="1" customWidth="1"/>
    <col min="9989" max="9989" width="14.5" style="1" customWidth="1"/>
    <col min="9990" max="10241" width="7.875" style="1"/>
    <col min="10242" max="10242" width="54.5" style="1" customWidth="1"/>
    <col min="10243" max="10243" width="18.25" style="1" customWidth="1"/>
    <col min="10244" max="10244" width="17.25" style="1" customWidth="1"/>
    <col min="10245" max="10245" width="14.5" style="1" customWidth="1"/>
    <col min="10246" max="10497" width="7.875" style="1"/>
    <col min="10498" max="10498" width="54.5" style="1" customWidth="1"/>
    <col min="10499" max="10499" width="18.25" style="1" customWidth="1"/>
    <col min="10500" max="10500" width="17.25" style="1" customWidth="1"/>
    <col min="10501" max="10501" width="14.5" style="1" customWidth="1"/>
    <col min="10502" max="10753" width="7.875" style="1"/>
    <col min="10754" max="10754" width="54.5" style="1" customWidth="1"/>
    <col min="10755" max="10755" width="18.25" style="1" customWidth="1"/>
    <col min="10756" max="10756" width="17.25" style="1" customWidth="1"/>
    <col min="10757" max="10757" width="14.5" style="1" customWidth="1"/>
    <col min="10758" max="11009" width="7.875" style="1"/>
    <col min="11010" max="11010" width="54.5" style="1" customWidth="1"/>
    <col min="11011" max="11011" width="18.25" style="1" customWidth="1"/>
    <col min="11012" max="11012" width="17.25" style="1" customWidth="1"/>
    <col min="11013" max="11013" width="14.5" style="1" customWidth="1"/>
    <col min="11014" max="11265" width="7.875" style="1"/>
    <col min="11266" max="11266" width="54.5" style="1" customWidth="1"/>
    <col min="11267" max="11267" width="18.25" style="1" customWidth="1"/>
    <col min="11268" max="11268" width="17.25" style="1" customWidth="1"/>
    <col min="11269" max="11269" width="14.5" style="1" customWidth="1"/>
    <col min="11270" max="11521" width="7.875" style="1"/>
    <col min="11522" max="11522" width="54.5" style="1" customWidth="1"/>
    <col min="11523" max="11523" width="18.25" style="1" customWidth="1"/>
    <col min="11524" max="11524" width="17.25" style="1" customWidth="1"/>
    <col min="11525" max="11525" width="14.5" style="1" customWidth="1"/>
    <col min="11526" max="11777" width="7.875" style="1"/>
    <col min="11778" max="11778" width="54.5" style="1" customWidth="1"/>
    <col min="11779" max="11779" width="18.25" style="1" customWidth="1"/>
    <col min="11780" max="11780" width="17.25" style="1" customWidth="1"/>
    <col min="11781" max="11781" width="14.5" style="1" customWidth="1"/>
    <col min="11782" max="12033" width="7.875" style="1"/>
    <col min="12034" max="12034" width="54.5" style="1" customWidth="1"/>
    <col min="12035" max="12035" width="18.25" style="1" customWidth="1"/>
    <col min="12036" max="12036" width="17.25" style="1" customWidth="1"/>
    <col min="12037" max="12037" width="14.5" style="1" customWidth="1"/>
    <col min="12038" max="12289" width="7.875" style="1"/>
    <col min="12290" max="12290" width="54.5" style="1" customWidth="1"/>
    <col min="12291" max="12291" width="18.25" style="1" customWidth="1"/>
    <col min="12292" max="12292" width="17.25" style="1" customWidth="1"/>
    <col min="12293" max="12293" width="14.5" style="1" customWidth="1"/>
    <col min="12294" max="12545" width="7.875" style="1"/>
    <col min="12546" max="12546" width="54.5" style="1" customWidth="1"/>
    <col min="12547" max="12547" width="18.25" style="1" customWidth="1"/>
    <col min="12548" max="12548" width="17.25" style="1" customWidth="1"/>
    <col min="12549" max="12549" width="14.5" style="1" customWidth="1"/>
    <col min="12550" max="12801" width="7.875" style="1"/>
    <col min="12802" max="12802" width="54.5" style="1" customWidth="1"/>
    <col min="12803" max="12803" width="18.25" style="1" customWidth="1"/>
    <col min="12804" max="12804" width="17.25" style="1" customWidth="1"/>
    <col min="12805" max="12805" width="14.5" style="1" customWidth="1"/>
    <col min="12806" max="13057" width="7.875" style="1"/>
    <col min="13058" max="13058" width="54.5" style="1" customWidth="1"/>
    <col min="13059" max="13059" width="18.25" style="1" customWidth="1"/>
    <col min="13060" max="13060" width="17.25" style="1" customWidth="1"/>
    <col min="13061" max="13061" width="14.5" style="1" customWidth="1"/>
    <col min="13062" max="13313" width="7.875" style="1"/>
    <col min="13314" max="13314" width="54.5" style="1" customWidth="1"/>
    <col min="13315" max="13315" width="18.25" style="1" customWidth="1"/>
    <col min="13316" max="13316" width="17.25" style="1" customWidth="1"/>
    <col min="13317" max="13317" width="14.5" style="1" customWidth="1"/>
    <col min="13318" max="13569" width="7.875" style="1"/>
    <col min="13570" max="13570" width="54.5" style="1" customWidth="1"/>
    <col min="13571" max="13571" width="18.25" style="1" customWidth="1"/>
    <col min="13572" max="13572" width="17.25" style="1" customWidth="1"/>
    <col min="13573" max="13573" width="14.5" style="1" customWidth="1"/>
    <col min="13574" max="13825" width="7.875" style="1"/>
    <col min="13826" max="13826" width="54.5" style="1" customWidth="1"/>
    <col min="13827" max="13827" width="18.25" style="1" customWidth="1"/>
    <col min="13828" max="13828" width="17.25" style="1" customWidth="1"/>
    <col min="13829" max="13829" width="14.5" style="1" customWidth="1"/>
    <col min="13830" max="14081" width="7.875" style="1"/>
    <col min="14082" max="14082" width="54.5" style="1" customWidth="1"/>
    <col min="14083" max="14083" width="18.25" style="1" customWidth="1"/>
    <col min="14084" max="14084" width="17.25" style="1" customWidth="1"/>
    <col min="14085" max="14085" width="14.5" style="1" customWidth="1"/>
    <col min="14086" max="14337" width="7.875" style="1"/>
    <col min="14338" max="14338" width="54.5" style="1" customWidth="1"/>
    <col min="14339" max="14339" width="18.25" style="1" customWidth="1"/>
    <col min="14340" max="14340" width="17.25" style="1" customWidth="1"/>
    <col min="14341" max="14341" width="14.5" style="1" customWidth="1"/>
    <col min="14342" max="14593" width="7.875" style="1"/>
    <col min="14594" max="14594" width="54.5" style="1" customWidth="1"/>
    <col min="14595" max="14595" width="18.25" style="1" customWidth="1"/>
    <col min="14596" max="14596" width="17.25" style="1" customWidth="1"/>
    <col min="14597" max="14597" width="14.5" style="1" customWidth="1"/>
    <col min="14598" max="14849" width="7.875" style="1"/>
    <col min="14850" max="14850" width="54.5" style="1" customWidth="1"/>
    <col min="14851" max="14851" width="18.25" style="1" customWidth="1"/>
    <col min="14852" max="14852" width="17.25" style="1" customWidth="1"/>
    <col min="14853" max="14853" width="14.5" style="1" customWidth="1"/>
    <col min="14854" max="15105" width="7.875" style="1"/>
    <col min="15106" max="15106" width="54.5" style="1" customWidth="1"/>
    <col min="15107" max="15107" width="18.25" style="1" customWidth="1"/>
    <col min="15108" max="15108" width="17.25" style="1" customWidth="1"/>
    <col min="15109" max="15109" width="14.5" style="1" customWidth="1"/>
    <col min="15110" max="15361" width="7.875" style="1"/>
    <col min="15362" max="15362" width="54.5" style="1" customWidth="1"/>
    <col min="15363" max="15363" width="18.25" style="1" customWidth="1"/>
    <col min="15364" max="15364" width="17.25" style="1" customWidth="1"/>
    <col min="15365" max="15365" width="14.5" style="1" customWidth="1"/>
    <col min="15366" max="15617" width="7.875" style="1"/>
    <col min="15618" max="15618" width="54.5" style="1" customWidth="1"/>
    <col min="15619" max="15619" width="18.25" style="1" customWidth="1"/>
    <col min="15620" max="15620" width="17.25" style="1" customWidth="1"/>
    <col min="15621" max="15621" width="14.5" style="1" customWidth="1"/>
    <col min="15622" max="15873" width="7.875" style="1"/>
    <col min="15874" max="15874" width="54.5" style="1" customWidth="1"/>
    <col min="15875" max="15875" width="18.25" style="1" customWidth="1"/>
    <col min="15876" max="15876" width="17.25" style="1" customWidth="1"/>
    <col min="15877" max="15877" width="14.5" style="1" customWidth="1"/>
    <col min="15878" max="16129" width="7.875" style="1"/>
    <col min="16130" max="16130" width="54.5" style="1" customWidth="1"/>
    <col min="16131" max="16131" width="18.25" style="1" customWidth="1"/>
    <col min="16132" max="16132" width="17.25" style="1" customWidth="1"/>
    <col min="16133" max="16133" width="14.5" style="1" customWidth="1"/>
    <col min="16134" max="16384" width="7.875" style="1"/>
  </cols>
  <sheetData>
    <row r="1" spans="2:5" ht="17.100000000000001" customHeight="1">
      <c r="B1" s="91"/>
      <c r="C1" s="92"/>
      <c r="D1" s="92"/>
      <c r="E1" s="93"/>
    </row>
    <row r="2" spans="2:5" ht="22.5">
      <c r="B2" s="172" t="s">
        <v>251</v>
      </c>
      <c r="C2" s="172"/>
      <c r="D2" s="172"/>
      <c r="E2" s="172"/>
    </row>
    <row r="3" spans="2:5" ht="19.5" customHeight="1">
      <c r="B3" s="94"/>
      <c r="C3" s="95"/>
      <c r="D3" s="95"/>
      <c r="E3" s="96" t="s">
        <v>1</v>
      </c>
    </row>
    <row r="4" spans="2:5" ht="22.5" customHeight="1">
      <c r="B4" s="173" t="s">
        <v>214</v>
      </c>
      <c r="C4" s="175" t="s">
        <v>215</v>
      </c>
      <c r="D4" s="177" t="s">
        <v>252</v>
      </c>
      <c r="E4" s="178" t="s">
        <v>253</v>
      </c>
    </row>
    <row r="5" spans="2:5" ht="20.25" customHeight="1">
      <c r="B5" s="174"/>
      <c r="C5" s="175"/>
      <c r="D5" s="177"/>
      <c r="E5" s="178"/>
    </row>
    <row r="6" spans="2:5" ht="20.25" customHeight="1">
      <c r="B6" s="97" t="s">
        <v>254</v>
      </c>
      <c r="C6" s="98">
        <f>SUM(C7,C19,C28,C39,C51,C62,C73,C85,C94,C108,C118,C127,C138,C152,C159,C167,C173,C180,C187,C194,C203,C209,C217,C223,C229,C235,C252)</f>
        <v>14906</v>
      </c>
      <c r="D6" s="99">
        <f>SUM(D7,D19,D28,D39,D51,D62,D73,D85,D94,D108,D118,D127,D138,D152,D159,D167,D173,D180,D187,D194,D203,D209,D217,D223,D229,D235,D252)</f>
        <v>13559.196900000001</v>
      </c>
      <c r="E6" s="100">
        <f>(C6-D6)/D6</f>
        <v>9.9327645282590499E-2</v>
      </c>
    </row>
    <row r="7" spans="2:5" hidden="1">
      <c r="B7" s="101" t="s">
        <v>255</v>
      </c>
      <c r="C7" s="99">
        <f>SUM(C8:C18)</f>
        <v>21.36</v>
      </c>
      <c r="D7" s="99">
        <f>SUM(D8:D18)</f>
        <v>31.94</v>
      </c>
      <c r="E7" s="100">
        <f t="shared" ref="E7:E70" si="0">(C7-D7)/D7</f>
        <v>-0.33124608641202302</v>
      </c>
    </row>
    <row r="8" spans="2:5" hidden="1">
      <c r="B8" s="101" t="s">
        <v>256</v>
      </c>
      <c r="C8" s="102">
        <v>21.36</v>
      </c>
      <c r="D8" s="103">
        <v>31.94</v>
      </c>
      <c r="E8" s="100">
        <f t="shared" si="0"/>
        <v>-0.33124608641202302</v>
      </c>
    </row>
    <row r="9" spans="2:5" hidden="1">
      <c r="B9" s="101" t="s">
        <v>257</v>
      </c>
      <c r="C9" s="103"/>
      <c r="D9" s="103"/>
      <c r="E9" s="100" t="e">
        <f t="shared" si="0"/>
        <v>#DIV/0!</v>
      </c>
    </row>
    <row r="10" spans="2:5" hidden="1">
      <c r="B10" s="104" t="s">
        <v>258</v>
      </c>
      <c r="C10" s="103"/>
      <c r="D10" s="103"/>
      <c r="E10" s="100" t="e">
        <f t="shared" si="0"/>
        <v>#DIV/0!</v>
      </c>
    </row>
    <row r="11" spans="2:5" hidden="1">
      <c r="B11" s="104" t="s">
        <v>259</v>
      </c>
      <c r="C11" s="103"/>
      <c r="D11" s="103"/>
      <c r="E11" s="100" t="e">
        <f t="shared" si="0"/>
        <v>#DIV/0!</v>
      </c>
    </row>
    <row r="12" spans="2:5" hidden="1">
      <c r="B12" s="104" t="s">
        <v>260</v>
      </c>
      <c r="C12" s="103"/>
      <c r="D12" s="103"/>
      <c r="E12" s="100" t="e">
        <f t="shared" si="0"/>
        <v>#DIV/0!</v>
      </c>
    </row>
    <row r="13" spans="2:5" hidden="1">
      <c r="B13" s="97" t="s">
        <v>261</v>
      </c>
      <c r="C13" s="103"/>
      <c r="D13" s="103"/>
      <c r="E13" s="100" t="e">
        <f t="shared" si="0"/>
        <v>#DIV/0!</v>
      </c>
    </row>
    <row r="14" spans="2:5" hidden="1">
      <c r="B14" s="97" t="s">
        <v>262</v>
      </c>
      <c r="C14" s="103"/>
      <c r="D14" s="103"/>
      <c r="E14" s="100" t="e">
        <f t="shared" si="0"/>
        <v>#DIV/0!</v>
      </c>
    </row>
    <row r="15" spans="2:5" hidden="1">
      <c r="B15" s="97" t="s">
        <v>263</v>
      </c>
      <c r="C15" s="103"/>
      <c r="D15" s="103"/>
      <c r="E15" s="100" t="e">
        <f t="shared" si="0"/>
        <v>#DIV/0!</v>
      </c>
    </row>
    <row r="16" spans="2:5" hidden="1">
      <c r="B16" s="97" t="s">
        <v>264</v>
      </c>
      <c r="C16" s="103"/>
      <c r="D16" s="103"/>
      <c r="E16" s="100" t="e">
        <f t="shared" si="0"/>
        <v>#DIV/0!</v>
      </c>
    </row>
    <row r="17" spans="2:5" hidden="1">
      <c r="B17" s="97" t="s">
        <v>265</v>
      </c>
      <c r="C17" s="103"/>
      <c r="D17" s="103"/>
      <c r="E17" s="100" t="e">
        <f t="shared" si="0"/>
        <v>#DIV/0!</v>
      </c>
    </row>
    <row r="18" spans="2:5" hidden="1">
      <c r="B18" s="97" t="s">
        <v>266</v>
      </c>
      <c r="C18" s="103"/>
      <c r="D18" s="103"/>
      <c r="E18" s="100" t="e">
        <f t="shared" si="0"/>
        <v>#DIV/0!</v>
      </c>
    </row>
    <row r="19" spans="2:5" hidden="1">
      <c r="B19" s="101" t="s">
        <v>267</v>
      </c>
      <c r="C19" s="99">
        <f>SUM(C20:C27)</f>
        <v>0</v>
      </c>
      <c r="D19" s="99">
        <f>SUM(D20:D27)</f>
        <v>0</v>
      </c>
      <c r="E19" s="100" t="e">
        <f t="shared" si="0"/>
        <v>#DIV/0!</v>
      </c>
    </row>
    <row r="20" spans="2:5" hidden="1">
      <c r="B20" s="101" t="s">
        <v>256</v>
      </c>
      <c r="C20" s="103"/>
      <c r="D20" s="103"/>
      <c r="E20" s="100" t="e">
        <f t="shared" si="0"/>
        <v>#DIV/0!</v>
      </c>
    </row>
    <row r="21" spans="2:5" hidden="1">
      <c r="B21" s="101" t="s">
        <v>257</v>
      </c>
      <c r="C21" s="103"/>
      <c r="D21" s="103"/>
      <c r="E21" s="100" t="e">
        <f t="shared" si="0"/>
        <v>#DIV/0!</v>
      </c>
    </row>
    <row r="22" spans="2:5" hidden="1">
      <c r="B22" s="104" t="s">
        <v>258</v>
      </c>
      <c r="C22" s="103"/>
      <c r="D22" s="103"/>
      <c r="E22" s="100" t="e">
        <f t="shared" si="0"/>
        <v>#DIV/0!</v>
      </c>
    </row>
    <row r="23" spans="2:5" hidden="1">
      <c r="B23" s="104" t="s">
        <v>268</v>
      </c>
      <c r="C23" s="103"/>
      <c r="D23" s="103"/>
      <c r="E23" s="100" t="e">
        <f t="shared" si="0"/>
        <v>#DIV/0!</v>
      </c>
    </row>
    <row r="24" spans="2:5" hidden="1">
      <c r="B24" s="104" t="s">
        <v>269</v>
      </c>
      <c r="C24" s="103"/>
      <c r="D24" s="103"/>
      <c r="E24" s="100" t="e">
        <f t="shared" si="0"/>
        <v>#DIV/0!</v>
      </c>
    </row>
    <row r="25" spans="2:5" hidden="1">
      <c r="B25" s="104" t="s">
        <v>270</v>
      </c>
      <c r="C25" s="103"/>
      <c r="D25" s="103"/>
      <c r="E25" s="100" t="e">
        <f t="shared" si="0"/>
        <v>#DIV/0!</v>
      </c>
    </row>
    <row r="26" spans="2:5" hidden="1">
      <c r="B26" s="104" t="s">
        <v>265</v>
      </c>
      <c r="C26" s="103"/>
      <c r="D26" s="103"/>
      <c r="E26" s="100" t="e">
        <f t="shared" si="0"/>
        <v>#DIV/0!</v>
      </c>
    </row>
    <row r="27" spans="2:5" hidden="1">
      <c r="B27" s="104" t="s">
        <v>271</v>
      </c>
      <c r="C27" s="103"/>
      <c r="D27" s="103"/>
      <c r="E27" s="100" t="e">
        <f t="shared" si="0"/>
        <v>#DIV/0!</v>
      </c>
    </row>
    <row r="28" spans="2:5" hidden="1">
      <c r="B28" s="101" t="s">
        <v>272</v>
      </c>
      <c r="C28" s="99">
        <f>SUM(C29:C38)</f>
        <v>13883</v>
      </c>
      <c r="D28" s="99">
        <f>SUM(D29:D38)</f>
        <v>12408.9429</v>
      </c>
      <c r="E28" s="100">
        <f t="shared" si="0"/>
        <v>0.11878990111236599</v>
      </c>
    </row>
    <row r="29" spans="2:5" hidden="1">
      <c r="B29" s="101" t="s">
        <v>256</v>
      </c>
      <c r="C29" s="102">
        <v>3363</v>
      </c>
      <c r="D29" s="102">
        <v>7118.5276000000003</v>
      </c>
      <c r="E29" s="100">
        <f t="shared" si="0"/>
        <v>-0.52757084203761495</v>
      </c>
    </row>
    <row r="30" spans="2:5" hidden="1">
      <c r="B30" s="101" t="s">
        <v>257</v>
      </c>
      <c r="C30" s="102">
        <v>300</v>
      </c>
      <c r="D30" s="102">
        <v>225.80529999999999</v>
      </c>
      <c r="E30" s="100">
        <f t="shared" si="0"/>
        <v>0.32857820432027102</v>
      </c>
    </row>
    <row r="31" spans="2:5" hidden="1">
      <c r="B31" s="104" t="s">
        <v>258</v>
      </c>
      <c r="C31" s="102"/>
      <c r="D31" s="103"/>
      <c r="E31" s="100" t="e">
        <f t="shared" si="0"/>
        <v>#DIV/0!</v>
      </c>
    </row>
    <row r="32" spans="2:5" hidden="1">
      <c r="B32" s="104" t="s">
        <v>273</v>
      </c>
      <c r="C32" s="102"/>
      <c r="D32" s="103"/>
      <c r="E32" s="100" t="e">
        <f t="shared" si="0"/>
        <v>#DIV/0!</v>
      </c>
    </row>
    <row r="33" spans="2:5" hidden="1">
      <c r="B33" s="104" t="s">
        <v>274</v>
      </c>
      <c r="C33" s="102"/>
      <c r="D33" s="103"/>
      <c r="E33" s="100" t="e">
        <f t="shared" si="0"/>
        <v>#DIV/0!</v>
      </c>
    </row>
    <row r="34" spans="2:5" hidden="1">
      <c r="B34" s="101" t="s">
        <v>275</v>
      </c>
      <c r="C34" s="102"/>
      <c r="D34" s="103"/>
      <c r="E34" s="100" t="e">
        <f t="shared" si="0"/>
        <v>#DIV/0!</v>
      </c>
    </row>
    <row r="35" spans="2:5" hidden="1">
      <c r="B35" s="101" t="s">
        <v>276</v>
      </c>
      <c r="C35" s="102">
        <v>20</v>
      </c>
      <c r="D35" s="102">
        <v>20</v>
      </c>
      <c r="E35" s="100">
        <f t="shared" si="0"/>
        <v>0</v>
      </c>
    </row>
    <row r="36" spans="2:5" hidden="1">
      <c r="B36" s="104" t="s">
        <v>277</v>
      </c>
      <c r="C36" s="102"/>
      <c r="D36" s="102"/>
      <c r="E36" s="100"/>
    </row>
    <row r="37" spans="2:5" hidden="1">
      <c r="B37" s="104" t="s">
        <v>265</v>
      </c>
      <c r="C37" s="102">
        <v>10200</v>
      </c>
      <c r="D37" s="102">
        <v>5044.6099999999997</v>
      </c>
      <c r="E37" s="100">
        <f t="shared" si="0"/>
        <v>1.02196007223551</v>
      </c>
    </row>
    <row r="38" spans="2:5" hidden="1">
      <c r="B38" s="104" t="s">
        <v>278</v>
      </c>
      <c r="C38" s="103"/>
      <c r="D38" s="103"/>
      <c r="E38" s="100"/>
    </row>
    <row r="39" spans="2:5" hidden="1">
      <c r="B39" s="101" t="s">
        <v>279</v>
      </c>
      <c r="C39" s="99">
        <f>SUM(C40:C50)</f>
        <v>310</v>
      </c>
      <c r="D39" s="99">
        <f>SUM(D40:D50)</f>
        <v>339.28680000000003</v>
      </c>
      <c r="E39" s="100">
        <f t="shared" si="0"/>
        <v>-8.6318713253801901E-2</v>
      </c>
    </row>
    <row r="40" spans="2:5" hidden="1">
      <c r="B40" s="101" t="s">
        <v>256</v>
      </c>
      <c r="C40" s="103"/>
      <c r="D40" s="103"/>
      <c r="E40" s="100" t="e">
        <f t="shared" si="0"/>
        <v>#DIV/0!</v>
      </c>
    </row>
    <row r="41" spans="2:5" hidden="1">
      <c r="B41" s="101" t="s">
        <v>257</v>
      </c>
      <c r="C41" s="103"/>
      <c r="D41" s="103"/>
      <c r="E41" s="100" t="e">
        <f t="shared" si="0"/>
        <v>#DIV/0!</v>
      </c>
    </row>
    <row r="42" spans="2:5" hidden="1">
      <c r="B42" s="104" t="s">
        <v>258</v>
      </c>
      <c r="C42" s="103"/>
      <c r="D42" s="103"/>
      <c r="E42" s="100" t="e">
        <f t="shared" si="0"/>
        <v>#DIV/0!</v>
      </c>
    </row>
    <row r="43" spans="2:5" hidden="1">
      <c r="B43" s="104" t="s">
        <v>280</v>
      </c>
      <c r="C43" s="103"/>
      <c r="D43" s="103"/>
      <c r="E43" s="100" t="e">
        <f t="shared" si="0"/>
        <v>#DIV/0!</v>
      </c>
    </row>
    <row r="44" spans="2:5" hidden="1">
      <c r="B44" s="104" t="s">
        <v>281</v>
      </c>
      <c r="C44" s="103"/>
      <c r="D44" s="103"/>
      <c r="E44" s="100" t="e">
        <f t="shared" si="0"/>
        <v>#DIV/0!</v>
      </c>
    </row>
    <row r="45" spans="2:5" hidden="1">
      <c r="B45" s="101" t="s">
        <v>282</v>
      </c>
      <c r="C45" s="102">
        <v>260</v>
      </c>
      <c r="D45" s="102">
        <v>289.28680000000003</v>
      </c>
      <c r="E45" s="100">
        <f t="shared" si="0"/>
        <v>-0.101237941032913</v>
      </c>
    </row>
    <row r="46" spans="2:5" hidden="1">
      <c r="B46" s="101" t="s">
        <v>283</v>
      </c>
      <c r="C46" s="103"/>
      <c r="D46" s="103"/>
      <c r="E46" s="100" t="e">
        <f t="shared" si="0"/>
        <v>#DIV/0!</v>
      </c>
    </row>
    <row r="47" spans="2:5" hidden="1">
      <c r="B47" s="101" t="s">
        <v>284</v>
      </c>
      <c r="C47" s="103"/>
      <c r="D47" s="103"/>
      <c r="E47" s="100" t="e">
        <f t="shared" si="0"/>
        <v>#DIV/0!</v>
      </c>
    </row>
    <row r="48" spans="2:5" hidden="1">
      <c r="B48" s="101" t="s">
        <v>285</v>
      </c>
      <c r="C48" s="103"/>
      <c r="D48" s="103"/>
      <c r="E48" s="100" t="e">
        <f t="shared" si="0"/>
        <v>#DIV/0!</v>
      </c>
    </row>
    <row r="49" spans="2:5" hidden="1">
      <c r="B49" s="101" t="s">
        <v>265</v>
      </c>
      <c r="C49" s="103"/>
      <c r="D49" s="103"/>
      <c r="E49" s="100" t="e">
        <f t="shared" si="0"/>
        <v>#DIV/0!</v>
      </c>
    </row>
    <row r="50" spans="2:5" hidden="1">
      <c r="B50" s="104" t="s">
        <v>286</v>
      </c>
      <c r="C50" s="102">
        <v>50</v>
      </c>
      <c r="D50" s="102">
        <v>50</v>
      </c>
      <c r="E50" s="100">
        <f t="shared" si="0"/>
        <v>0</v>
      </c>
    </row>
    <row r="51" spans="2:5" hidden="1">
      <c r="B51" s="104" t="s">
        <v>287</v>
      </c>
      <c r="C51" s="99">
        <f>SUM(C52:C61)</f>
        <v>11</v>
      </c>
      <c r="D51" s="99">
        <f>SUM(D52:D61)</f>
        <v>13.02</v>
      </c>
      <c r="E51" s="100">
        <f t="shared" si="0"/>
        <v>-0.15514592933947799</v>
      </c>
    </row>
    <row r="52" spans="2:5" hidden="1">
      <c r="B52" s="104" t="s">
        <v>256</v>
      </c>
      <c r="C52" s="103"/>
      <c r="D52" s="103"/>
      <c r="E52" s="100" t="e">
        <f t="shared" si="0"/>
        <v>#DIV/0!</v>
      </c>
    </row>
    <row r="53" spans="2:5" hidden="1">
      <c r="B53" s="97" t="s">
        <v>257</v>
      </c>
      <c r="C53" s="103"/>
      <c r="D53" s="103"/>
      <c r="E53" s="100" t="e">
        <f t="shared" si="0"/>
        <v>#DIV/0!</v>
      </c>
    </row>
    <row r="54" spans="2:5" hidden="1">
      <c r="B54" s="101" t="s">
        <v>258</v>
      </c>
      <c r="C54" s="103"/>
      <c r="D54" s="103"/>
      <c r="E54" s="100" t="e">
        <f t="shared" si="0"/>
        <v>#DIV/0!</v>
      </c>
    </row>
    <row r="55" spans="2:5" hidden="1">
      <c r="B55" s="101" t="s">
        <v>288</v>
      </c>
      <c r="C55" s="103"/>
      <c r="D55" s="103"/>
      <c r="E55" s="100" t="e">
        <f t="shared" si="0"/>
        <v>#DIV/0!</v>
      </c>
    </row>
    <row r="56" spans="2:5" hidden="1">
      <c r="B56" s="101" t="s">
        <v>289</v>
      </c>
      <c r="C56" s="102">
        <v>10</v>
      </c>
      <c r="D56" s="102">
        <v>12</v>
      </c>
      <c r="E56" s="100">
        <f t="shared" si="0"/>
        <v>-0.16666666666666699</v>
      </c>
    </row>
    <row r="57" spans="2:5" hidden="1">
      <c r="B57" s="104" t="s">
        <v>290</v>
      </c>
      <c r="C57" s="103"/>
      <c r="D57" s="103"/>
      <c r="E57" s="100"/>
    </row>
    <row r="58" spans="2:5" hidden="1">
      <c r="B58" s="104" t="s">
        <v>291</v>
      </c>
      <c r="C58" s="103"/>
      <c r="D58" s="103"/>
      <c r="E58" s="100"/>
    </row>
    <row r="59" spans="2:5" hidden="1">
      <c r="B59" s="104" t="s">
        <v>292</v>
      </c>
      <c r="C59" s="102">
        <v>1</v>
      </c>
      <c r="D59" s="102">
        <v>1.02</v>
      </c>
      <c r="E59" s="100">
        <f t="shared" si="0"/>
        <v>-1.9607843137254902E-2</v>
      </c>
    </row>
    <row r="60" spans="2:5" hidden="1">
      <c r="B60" s="101" t="s">
        <v>265</v>
      </c>
      <c r="C60" s="103"/>
      <c r="D60" s="103"/>
      <c r="E60" s="100"/>
    </row>
    <row r="61" spans="2:5" hidden="1">
      <c r="B61" s="104" t="s">
        <v>293</v>
      </c>
      <c r="C61" s="103"/>
      <c r="D61" s="103"/>
      <c r="E61" s="100"/>
    </row>
    <row r="62" spans="2:5" hidden="1">
      <c r="B62" s="101" t="s">
        <v>294</v>
      </c>
      <c r="C62" s="99">
        <f>SUM(C63:C72)</f>
        <v>114</v>
      </c>
      <c r="D62" s="99">
        <f>SUM(D63:D72)</f>
        <v>138.8492</v>
      </c>
      <c r="E62" s="100">
        <f t="shared" si="0"/>
        <v>-0.178965381147317</v>
      </c>
    </row>
    <row r="63" spans="2:5" hidden="1">
      <c r="B63" s="104" t="s">
        <v>256</v>
      </c>
      <c r="C63" s="102">
        <v>114</v>
      </c>
      <c r="D63" s="102">
        <v>138.8492</v>
      </c>
      <c r="E63" s="100">
        <f t="shared" si="0"/>
        <v>-0.178965381147317</v>
      </c>
    </row>
    <row r="64" spans="2:5" hidden="1">
      <c r="B64" s="97" t="s">
        <v>257</v>
      </c>
      <c r="C64" s="103"/>
      <c r="D64" s="103"/>
      <c r="E64" s="100" t="e">
        <f t="shared" si="0"/>
        <v>#DIV/0!</v>
      </c>
    </row>
    <row r="65" spans="2:5" hidden="1">
      <c r="B65" s="97" t="s">
        <v>258</v>
      </c>
      <c r="C65" s="103"/>
      <c r="D65" s="103"/>
      <c r="E65" s="100" t="e">
        <f t="shared" si="0"/>
        <v>#DIV/0!</v>
      </c>
    </row>
    <row r="66" spans="2:5" hidden="1">
      <c r="B66" s="97" t="s">
        <v>295</v>
      </c>
      <c r="C66" s="103"/>
      <c r="D66" s="103"/>
      <c r="E66" s="100" t="e">
        <f t="shared" si="0"/>
        <v>#DIV/0!</v>
      </c>
    </row>
    <row r="67" spans="2:5" hidden="1">
      <c r="B67" s="97" t="s">
        <v>296</v>
      </c>
      <c r="C67" s="103"/>
      <c r="D67" s="103"/>
      <c r="E67" s="100" t="e">
        <f t="shared" si="0"/>
        <v>#DIV/0!</v>
      </c>
    </row>
    <row r="68" spans="2:5" hidden="1">
      <c r="B68" s="97" t="s">
        <v>297</v>
      </c>
      <c r="C68" s="103"/>
      <c r="D68" s="103"/>
      <c r="E68" s="100" t="e">
        <f t="shared" si="0"/>
        <v>#DIV/0!</v>
      </c>
    </row>
    <row r="69" spans="2:5" hidden="1">
      <c r="B69" s="101" t="s">
        <v>298</v>
      </c>
      <c r="C69" s="103"/>
      <c r="D69" s="103"/>
      <c r="E69" s="100" t="e">
        <f t="shared" si="0"/>
        <v>#DIV/0!</v>
      </c>
    </row>
    <row r="70" spans="2:5" hidden="1">
      <c r="B70" s="104" t="s">
        <v>299</v>
      </c>
      <c r="C70" s="103"/>
      <c r="D70" s="103"/>
      <c r="E70" s="100" t="e">
        <f t="shared" si="0"/>
        <v>#DIV/0!</v>
      </c>
    </row>
    <row r="71" spans="2:5" hidden="1">
      <c r="B71" s="104" t="s">
        <v>265</v>
      </c>
      <c r="C71" s="103"/>
      <c r="D71" s="103"/>
      <c r="E71" s="100" t="e">
        <f t="shared" ref="E71:E134" si="1">(C71-D71)/D71</f>
        <v>#DIV/0!</v>
      </c>
    </row>
    <row r="72" spans="2:5" hidden="1">
      <c r="B72" s="104" t="s">
        <v>300</v>
      </c>
      <c r="C72" s="103"/>
      <c r="D72" s="103"/>
      <c r="E72" s="100" t="e">
        <f t="shared" si="1"/>
        <v>#DIV/0!</v>
      </c>
    </row>
    <row r="73" spans="2:5" hidden="1">
      <c r="B73" s="101" t="s">
        <v>301</v>
      </c>
      <c r="C73" s="99">
        <f>SUM(C74:C84)</f>
        <v>0</v>
      </c>
      <c r="D73" s="99">
        <f>SUM(D74:D84)</f>
        <v>0</v>
      </c>
      <c r="E73" s="100" t="e">
        <f t="shared" si="1"/>
        <v>#DIV/0!</v>
      </c>
    </row>
    <row r="74" spans="2:5" hidden="1">
      <c r="B74" s="101" t="s">
        <v>256</v>
      </c>
      <c r="C74" s="103"/>
      <c r="D74" s="103"/>
      <c r="E74" s="100" t="e">
        <f t="shared" si="1"/>
        <v>#DIV/0!</v>
      </c>
    </row>
    <row r="75" spans="2:5" hidden="1">
      <c r="B75" s="101" t="s">
        <v>257</v>
      </c>
      <c r="C75" s="103"/>
      <c r="D75" s="103"/>
      <c r="E75" s="100" t="e">
        <f t="shared" si="1"/>
        <v>#DIV/0!</v>
      </c>
    </row>
    <row r="76" spans="2:5" hidden="1">
      <c r="B76" s="104" t="s">
        <v>258</v>
      </c>
      <c r="C76" s="103"/>
      <c r="D76" s="103"/>
      <c r="E76" s="100" t="e">
        <f t="shared" si="1"/>
        <v>#DIV/0!</v>
      </c>
    </row>
    <row r="77" spans="2:5" hidden="1">
      <c r="B77" s="104" t="s">
        <v>302</v>
      </c>
      <c r="C77" s="103"/>
      <c r="D77" s="103"/>
      <c r="E77" s="100" t="e">
        <f t="shared" si="1"/>
        <v>#DIV/0!</v>
      </c>
    </row>
    <row r="78" spans="2:5" hidden="1">
      <c r="B78" s="104" t="s">
        <v>303</v>
      </c>
      <c r="C78" s="103"/>
      <c r="D78" s="103"/>
      <c r="E78" s="100" t="e">
        <f t="shared" si="1"/>
        <v>#DIV/0!</v>
      </c>
    </row>
    <row r="79" spans="2:5" hidden="1">
      <c r="B79" s="97" t="s">
        <v>304</v>
      </c>
      <c r="C79" s="103"/>
      <c r="D79" s="103"/>
      <c r="E79" s="100" t="e">
        <f t="shared" si="1"/>
        <v>#DIV/0!</v>
      </c>
    </row>
    <row r="80" spans="2:5" hidden="1">
      <c r="B80" s="101" t="s">
        <v>305</v>
      </c>
      <c r="C80" s="103"/>
      <c r="D80" s="103"/>
      <c r="E80" s="100" t="e">
        <f t="shared" si="1"/>
        <v>#DIV/0!</v>
      </c>
    </row>
    <row r="81" spans="2:5" hidden="1">
      <c r="B81" s="101" t="s">
        <v>306</v>
      </c>
      <c r="C81" s="103"/>
      <c r="D81" s="103"/>
      <c r="E81" s="100" t="e">
        <f t="shared" si="1"/>
        <v>#DIV/0!</v>
      </c>
    </row>
    <row r="82" spans="2:5" hidden="1">
      <c r="B82" s="101" t="s">
        <v>298</v>
      </c>
      <c r="C82" s="103"/>
      <c r="D82" s="103"/>
      <c r="E82" s="100" t="e">
        <f t="shared" si="1"/>
        <v>#DIV/0!</v>
      </c>
    </row>
    <row r="83" spans="2:5" hidden="1">
      <c r="B83" s="104" t="s">
        <v>265</v>
      </c>
      <c r="C83" s="103"/>
      <c r="D83" s="103"/>
      <c r="E83" s="100" t="e">
        <f t="shared" si="1"/>
        <v>#DIV/0!</v>
      </c>
    </row>
    <row r="84" spans="2:5" hidden="1">
      <c r="B84" s="104" t="s">
        <v>307</v>
      </c>
      <c r="C84" s="103"/>
      <c r="D84" s="103"/>
      <c r="E84" s="100" t="e">
        <f t="shared" si="1"/>
        <v>#DIV/0!</v>
      </c>
    </row>
    <row r="85" spans="2:5" hidden="1">
      <c r="B85" s="104" t="s">
        <v>308</v>
      </c>
      <c r="C85" s="99">
        <f>SUM(C86:C93)</f>
        <v>0</v>
      </c>
      <c r="D85" s="99">
        <f>SUM(D86:D93)</f>
        <v>0</v>
      </c>
      <c r="E85" s="100" t="e">
        <f t="shared" si="1"/>
        <v>#DIV/0!</v>
      </c>
    </row>
    <row r="86" spans="2:5" hidden="1">
      <c r="B86" s="101" t="s">
        <v>256</v>
      </c>
      <c r="C86" s="103"/>
      <c r="D86" s="103"/>
      <c r="E86" s="100" t="e">
        <f t="shared" si="1"/>
        <v>#DIV/0!</v>
      </c>
    </row>
    <row r="87" spans="2:5" hidden="1">
      <c r="B87" s="101" t="s">
        <v>257</v>
      </c>
      <c r="C87" s="103"/>
      <c r="D87" s="103"/>
      <c r="E87" s="100" t="e">
        <f t="shared" si="1"/>
        <v>#DIV/0!</v>
      </c>
    </row>
    <row r="88" spans="2:5" hidden="1">
      <c r="B88" s="101" t="s">
        <v>258</v>
      </c>
      <c r="C88" s="103"/>
      <c r="D88" s="103"/>
      <c r="E88" s="100" t="e">
        <f t="shared" si="1"/>
        <v>#DIV/0!</v>
      </c>
    </row>
    <row r="89" spans="2:5" hidden="1">
      <c r="B89" s="104" t="s">
        <v>309</v>
      </c>
      <c r="C89" s="103"/>
      <c r="D89" s="103"/>
      <c r="E89" s="100" t="e">
        <f t="shared" si="1"/>
        <v>#DIV/0!</v>
      </c>
    </row>
    <row r="90" spans="2:5" hidden="1">
      <c r="B90" s="104" t="s">
        <v>310</v>
      </c>
      <c r="C90" s="103"/>
      <c r="D90" s="103"/>
      <c r="E90" s="100" t="e">
        <f t="shared" si="1"/>
        <v>#DIV/0!</v>
      </c>
    </row>
    <row r="91" spans="2:5" hidden="1">
      <c r="B91" s="104" t="s">
        <v>298</v>
      </c>
      <c r="C91" s="103"/>
      <c r="D91" s="103"/>
      <c r="E91" s="100" t="e">
        <f t="shared" si="1"/>
        <v>#DIV/0!</v>
      </c>
    </row>
    <row r="92" spans="2:5" hidden="1">
      <c r="B92" s="104" t="s">
        <v>265</v>
      </c>
      <c r="C92" s="103"/>
      <c r="D92" s="103"/>
      <c r="E92" s="100" t="e">
        <f t="shared" si="1"/>
        <v>#DIV/0!</v>
      </c>
    </row>
    <row r="93" spans="2:5" hidden="1">
      <c r="B93" s="97" t="s">
        <v>311</v>
      </c>
      <c r="C93" s="103"/>
      <c r="D93" s="103"/>
      <c r="E93" s="100" t="e">
        <f t="shared" si="1"/>
        <v>#DIV/0!</v>
      </c>
    </row>
    <row r="94" spans="2:5" hidden="1">
      <c r="B94" s="101" t="s">
        <v>312</v>
      </c>
      <c r="C94" s="99">
        <f>SUM(C95:C107)</f>
        <v>0</v>
      </c>
      <c r="D94" s="99">
        <f>SUM(D95:D107)</f>
        <v>0</v>
      </c>
      <c r="E94" s="100" t="e">
        <f t="shared" si="1"/>
        <v>#DIV/0!</v>
      </c>
    </row>
    <row r="95" spans="2:5" hidden="1">
      <c r="B95" s="101" t="s">
        <v>256</v>
      </c>
      <c r="C95" s="103"/>
      <c r="D95" s="103"/>
      <c r="E95" s="100" t="e">
        <f t="shared" si="1"/>
        <v>#DIV/0!</v>
      </c>
    </row>
    <row r="96" spans="2:5" hidden="1">
      <c r="B96" s="104" t="s">
        <v>257</v>
      </c>
      <c r="C96" s="103"/>
      <c r="D96" s="103"/>
      <c r="E96" s="100" t="e">
        <f t="shared" si="1"/>
        <v>#DIV/0!</v>
      </c>
    </row>
    <row r="97" spans="2:5" hidden="1">
      <c r="B97" s="104" t="s">
        <v>258</v>
      </c>
      <c r="C97" s="103"/>
      <c r="D97" s="103"/>
      <c r="E97" s="100" t="e">
        <f t="shared" si="1"/>
        <v>#DIV/0!</v>
      </c>
    </row>
    <row r="98" spans="2:5" hidden="1">
      <c r="B98" s="104" t="s">
        <v>313</v>
      </c>
      <c r="C98" s="103"/>
      <c r="D98" s="103"/>
      <c r="E98" s="100" t="e">
        <f t="shared" si="1"/>
        <v>#DIV/0!</v>
      </c>
    </row>
    <row r="99" spans="2:5" hidden="1">
      <c r="B99" s="101" t="s">
        <v>314</v>
      </c>
      <c r="C99" s="103"/>
      <c r="D99" s="103"/>
      <c r="E99" s="100" t="e">
        <f t="shared" si="1"/>
        <v>#DIV/0!</v>
      </c>
    </row>
    <row r="100" spans="2:5" hidden="1">
      <c r="B100" s="105" t="s">
        <v>315</v>
      </c>
      <c r="C100" s="103"/>
      <c r="D100" s="103"/>
      <c r="E100" s="100" t="e">
        <f t="shared" si="1"/>
        <v>#DIV/0!</v>
      </c>
    </row>
    <row r="101" spans="2:5" hidden="1">
      <c r="B101" s="101" t="s">
        <v>298</v>
      </c>
      <c r="C101" s="103"/>
      <c r="D101" s="103"/>
      <c r="E101" s="100" t="e">
        <f t="shared" si="1"/>
        <v>#DIV/0!</v>
      </c>
    </row>
    <row r="102" spans="2:5" hidden="1">
      <c r="B102" s="105" t="s">
        <v>316</v>
      </c>
      <c r="C102" s="103"/>
      <c r="D102" s="103"/>
      <c r="E102" s="100" t="e">
        <f t="shared" si="1"/>
        <v>#DIV/0!</v>
      </c>
    </row>
    <row r="103" spans="2:5" hidden="1">
      <c r="B103" s="105" t="s">
        <v>317</v>
      </c>
      <c r="C103" s="103"/>
      <c r="D103" s="103"/>
      <c r="E103" s="100" t="e">
        <f t="shared" si="1"/>
        <v>#DIV/0!</v>
      </c>
    </row>
    <row r="104" spans="2:5" hidden="1">
      <c r="B104" s="105" t="s">
        <v>318</v>
      </c>
      <c r="C104" s="103"/>
      <c r="D104" s="103"/>
      <c r="E104" s="100" t="e">
        <f t="shared" si="1"/>
        <v>#DIV/0!</v>
      </c>
    </row>
    <row r="105" spans="2:5" hidden="1">
      <c r="B105" s="105" t="s">
        <v>319</v>
      </c>
      <c r="C105" s="103"/>
      <c r="D105" s="103"/>
      <c r="E105" s="100" t="e">
        <f t="shared" si="1"/>
        <v>#DIV/0!</v>
      </c>
    </row>
    <row r="106" spans="2:5" hidden="1">
      <c r="B106" s="104" t="s">
        <v>265</v>
      </c>
      <c r="C106" s="103"/>
      <c r="D106" s="103"/>
      <c r="E106" s="100" t="e">
        <f t="shared" si="1"/>
        <v>#DIV/0!</v>
      </c>
    </row>
    <row r="107" spans="2:5" hidden="1">
      <c r="B107" s="104" t="s">
        <v>320</v>
      </c>
      <c r="C107" s="103"/>
      <c r="D107" s="103"/>
      <c r="E107" s="100" t="e">
        <f t="shared" si="1"/>
        <v>#DIV/0!</v>
      </c>
    </row>
    <row r="108" spans="2:5" hidden="1">
      <c r="B108" s="104" t="s">
        <v>321</v>
      </c>
      <c r="C108" s="99">
        <f>SUM(C109:C117)</f>
        <v>0</v>
      </c>
      <c r="D108" s="99">
        <f>SUM(D109:D117)</f>
        <v>0</v>
      </c>
      <c r="E108" s="100" t="e">
        <f t="shared" si="1"/>
        <v>#DIV/0!</v>
      </c>
    </row>
    <row r="109" spans="2:5" hidden="1">
      <c r="B109" s="104" t="s">
        <v>256</v>
      </c>
      <c r="C109" s="103"/>
      <c r="D109" s="103"/>
      <c r="E109" s="100" t="e">
        <f t="shared" si="1"/>
        <v>#DIV/0!</v>
      </c>
    </row>
    <row r="110" spans="2:5" hidden="1">
      <c r="B110" s="101" t="s">
        <v>257</v>
      </c>
      <c r="C110" s="103"/>
      <c r="D110" s="103"/>
      <c r="E110" s="100" t="e">
        <f t="shared" si="1"/>
        <v>#DIV/0!</v>
      </c>
    </row>
    <row r="111" spans="2:5" hidden="1">
      <c r="B111" s="101" t="s">
        <v>258</v>
      </c>
      <c r="C111" s="103"/>
      <c r="D111" s="103"/>
      <c r="E111" s="100" t="e">
        <f t="shared" si="1"/>
        <v>#DIV/0!</v>
      </c>
    </row>
    <row r="112" spans="2:5" hidden="1">
      <c r="B112" s="101" t="s">
        <v>322</v>
      </c>
      <c r="C112" s="103"/>
      <c r="D112" s="103"/>
      <c r="E112" s="100" t="e">
        <f t="shared" si="1"/>
        <v>#DIV/0!</v>
      </c>
    </row>
    <row r="113" spans="2:5" hidden="1">
      <c r="B113" s="104" t="s">
        <v>323</v>
      </c>
      <c r="C113" s="103"/>
      <c r="D113" s="103"/>
      <c r="E113" s="100" t="e">
        <f t="shared" si="1"/>
        <v>#DIV/0!</v>
      </c>
    </row>
    <row r="114" spans="2:5" hidden="1">
      <c r="B114" s="104" t="s">
        <v>324</v>
      </c>
      <c r="C114" s="103"/>
      <c r="D114" s="103"/>
      <c r="E114" s="100" t="e">
        <f t="shared" si="1"/>
        <v>#DIV/0!</v>
      </c>
    </row>
    <row r="115" spans="2:5" hidden="1">
      <c r="B115" s="101" t="s">
        <v>325</v>
      </c>
      <c r="C115" s="103"/>
      <c r="D115" s="103"/>
      <c r="E115" s="100" t="e">
        <f t="shared" si="1"/>
        <v>#DIV/0!</v>
      </c>
    </row>
    <row r="116" spans="2:5" hidden="1">
      <c r="B116" s="104" t="s">
        <v>265</v>
      </c>
      <c r="C116" s="103"/>
      <c r="D116" s="103"/>
      <c r="E116" s="100" t="e">
        <f t="shared" si="1"/>
        <v>#DIV/0!</v>
      </c>
    </row>
    <row r="117" spans="2:5" hidden="1">
      <c r="B117" s="104" t="s">
        <v>326</v>
      </c>
      <c r="C117" s="103"/>
      <c r="D117" s="103"/>
      <c r="E117" s="100" t="e">
        <f t="shared" si="1"/>
        <v>#DIV/0!</v>
      </c>
    </row>
    <row r="118" spans="2:5" hidden="1">
      <c r="B118" s="97" t="s">
        <v>327</v>
      </c>
      <c r="C118" s="99">
        <f>SUM(C119:C126)</f>
        <v>30</v>
      </c>
      <c r="D118" s="99">
        <f>SUM(D119:D126)</f>
        <v>31.47</v>
      </c>
      <c r="E118" s="100">
        <f t="shared" si="1"/>
        <v>-4.6711153479504303E-2</v>
      </c>
    </row>
    <row r="119" spans="2:5" hidden="1">
      <c r="B119" s="101" t="s">
        <v>256</v>
      </c>
      <c r="C119" s="102">
        <v>30</v>
      </c>
      <c r="D119" s="102">
        <v>31.47</v>
      </c>
      <c r="E119" s="100">
        <f t="shared" si="1"/>
        <v>-4.6711153479504303E-2</v>
      </c>
    </row>
    <row r="120" spans="2:5" hidden="1">
      <c r="B120" s="101" t="s">
        <v>257</v>
      </c>
      <c r="C120" s="103"/>
      <c r="D120" s="103"/>
      <c r="E120" s="100" t="e">
        <f t="shared" si="1"/>
        <v>#DIV/0!</v>
      </c>
    </row>
    <row r="121" spans="2:5" hidden="1">
      <c r="B121" s="101" t="s">
        <v>258</v>
      </c>
      <c r="C121" s="103"/>
      <c r="D121" s="103"/>
      <c r="E121" s="100" t="e">
        <f t="shared" si="1"/>
        <v>#DIV/0!</v>
      </c>
    </row>
    <row r="122" spans="2:5" hidden="1">
      <c r="B122" s="104" t="s">
        <v>328</v>
      </c>
      <c r="C122" s="103"/>
      <c r="D122" s="103"/>
      <c r="E122" s="100" t="e">
        <f t="shared" si="1"/>
        <v>#DIV/0!</v>
      </c>
    </row>
    <row r="123" spans="2:5" hidden="1">
      <c r="B123" s="104" t="s">
        <v>329</v>
      </c>
      <c r="C123" s="103"/>
      <c r="D123" s="103"/>
      <c r="E123" s="100" t="e">
        <f t="shared" si="1"/>
        <v>#DIV/0!</v>
      </c>
    </row>
    <row r="124" spans="2:5" hidden="1">
      <c r="B124" s="104" t="s">
        <v>330</v>
      </c>
      <c r="C124" s="103"/>
      <c r="D124" s="103"/>
      <c r="E124" s="100" t="e">
        <f t="shared" si="1"/>
        <v>#DIV/0!</v>
      </c>
    </row>
    <row r="125" spans="2:5" hidden="1">
      <c r="B125" s="101" t="s">
        <v>265</v>
      </c>
      <c r="C125" s="103"/>
      <c r="D125" s="103"/>
      <c r="E125" s="100" t="e">
        <f t="shared" si="1"/>
        <v>#DIV/0!</v>
      </c>
    </row>
    <row r="126" spans="2:5" hidden="1">
      <c r="B126" s="101" t="s">
        <v>331</v>
      </c>
      <c r="C126" s="103"/>
      <c r="D126" s="103"/>
      <c r="E126" s="100" t="e">
        <f t="shared" si="1"/>
        <v>#DIV/0!</v>
      </c>
    </row>
    <row r="127" spans="2:5" hidden="1">
      <c r="B127" s="97" t="s">
        <v>332</v>
      </c>
      <c r="C127" s="99">
        <f>SUM(C128:C137)</f>
        <v>0</v>
      </c>
      <c r="D127" s="99">
        <f>SUM(D128:D137)</f>
        <v>0</v>
      </c>
      <c r="E127" s="100" t="e">
        <f t="shared" si="1"/>
        <v>#DIV/0!</v>
      </c>
    </row>
    <row r="128" spans="2:5" hidden="1">
      <c r="B128" s="101" t="s">
        <v>256</v>
      </c>
      <c r="C128" s="103"/>
      <c r="D128" s="103"/>
      <c r="E128" s="100" t="e">
        <f t="shared" si="1"/>
        <v>#DIV/0!</v>
      </c>
    </row>
    <row r="129" spans="2:5" hidden="1">
      <c r="B129" s="101" t="s">
        <v>257</v>
      </c>
      <c r="C129" s="103"/>
      <c r="D129" s="103"/>
      <c r="E129" s="100" t="e">
        <f t="shared" si="1"/>
        <v>#DIV/0!</v>
      </c>
    </row>
    <row r="130" spans="2:5" hidden="1">
      <c r="B130" s="101" t="s">
        <v>258</v>
      </c>
      <c r="C130" s="103"/>
      <c r="D130" s="103"/>
      <c r="E130" s="100" t="e">
        <f t="shared" si="1"/>
        <v>#DIV/0!</v>
      </c>
    </row>
    <row r="131" spans="2:5" hidden="1">
      <c r="B131" s="104" t="s">
        <v>333</v>
      </c>
      <c r="C131" s="103"/>
      <c r="D131" s="103"/>
      <c r="E131" s="100" t="e">
        <f t="shared" si="1"/>
        <v>#DIV/0!</v>
      </c>
    </row>
    <row r="132" spans="2:5" hidden="1">
      <c r="B132" s="104" t="s">
        <v>334</v>
      </c>
      <c r="C132" s="103"/>
      <c r="D132" s="103"/>
      <c r="E132" s="100" t="e">
        <f t="shared" si="1"/>
        <v>#DIV/0!</v>
      </c>
    </row>
    <row r="133" spans="2:5" hidden="1">
      <c r="B133" s="104" t="s">
        <v>335</v>
      </c>
      <c r="C133" s="103"/>
      <c r="D133" s="103"/>
      <c r="E133" s="100" t="e">
        <f t="shared" si="1"/>
        <v>#DIV/0!</v>
      </c>
    </row>
    <row r="134" spans="2:5" hidden="1">
      <c r="B134" s="101" t="s">
        <v>336</v>
      </c>
      <c r="C134" s="103"/>
      <c r="D134" s="103"/>
      <c r="E134" s="100" t="e">
        <f t="shared" si="1"/>
        <v>#DIV/0!</v>
      </c>
    </row>
    <row r="135" spans="2:5" hidden="1">
      <c r="B135" s="101" t="s">
        <v>337</v>
      </c>
      <c r="C135" s="103"/>
      <c r="D135" s="103"/>
      <c r="E135" s="100" t="e">
        <f t="shared" ref="E135:E198" si="2">(C135-D135)/D135</f>
        <v>#DIV/0!</v>
      </c>
    </row>
    <row r="136" spans="2:5" hidden="1">
      <c r="B136" s="101" t="s">
        <v>265</v>
      </c>
      <c r="C136" s="103"/>
      <c r="D136" s="103"/>
      <c r="E136" s="100" t="e">
        <f t="shared" si="2"/>
        <v>#DIV/0!</v>
      </c>
    </row>
    <row r="137" spans="2:5" hidden="1">
      <c r="B137" s="104" t="s">
        <v>338</v>
      </c>
      <c r="C137" s="103"/>
      <c r="D137" s="103"/>
      <c r="E137" s="100" t="e">
        <f t="shared" si="2"/>
        <v>#DIV/0!</v>
      </c>
    </row>
    <row r="138" spans="2:5" hidden="1">
      <c r="B138" s="104" t="s">
        <v>339</v>
      </c>
      <c r="C138" s="99">
        <f>SUM(C139:C151)</f>
        <v>0</v>
      </c>
      <c r="D138" s="99">
        <f>SUM(D139:D151)</f>
        <v>0</v>
      </c>
      <c r="E138" s="100" t="e">
        <f t="shared" si="2"/>
        <v>#DIV/0!</v>
      </c>
    </row>
    <row r="139" spans="2:5" hidden="1">
      <c r="B139" s="104" t="s">
        <v>256</v>
      </c>
      <c r="C139" s="103"/>
      <c r="D139" s="103"/>
      <c r="E139" s="100" t="e">
        <f t="shared" si="2"/>
        <v>#DIV/0!</v>
      </c>
    </row>
    <row r="140" spans="2:5" hidden="1">
      <c r="B140" s="97" t="s">
        <v>257</v>
      </c>
      <c r="C140" s="103"/>
      <c r="D140" s="103"/>
      <c r="E140" s="100" t="e">
        <f t="shared" si="2"/>
        <v>#DIV/0!</v>
      </c>
    </row>
    <row r="141" spans="2:5" hidden="1">
      <c r="B141" s="101" t="s">
        <v>258</v>
      </c>
      <c r="C141" s="103"/>
      <c r="D141" s="103"/>
      <c r="E141" s="100" t="e">
        <f t="shared" si="2"/>
        <v>#DIV/0!</v>
      </c>
    </row>
    <row r="142" spans="2:5" hidden="1">
      <c r="B142" s="101" t="s">
        <v>340</v>
      </c>
      <c r="C142" s="103"/>
      <c r="D142" s="103"/>
      <c r="E142" s="100" t="e">
        <f t="shared" si="2"/>
        <v>#DIV/0!</v>
      </c>
    </row>
    <row r="143" spans="2:5" hidden="1">
      <c r="B143" s="101" t="s">
        <v>341</v>
      </c>
      <c r="C143" s="103"/>
      <c r="D143" s="103"/>
      <c r="E143" s="100" t="e">
        <f t="shared" si="2"/>
        <v>#DIV/0!</v>
      </c>
    </row>
    <row r="144" spans="2:5" hidden="1">
      <c r="B144" s="104" t="s">
        <v>342</v>
      </c>
      <c r="C144" s="103"/>
      <c r="D144" s="103"/>
      <c r="E144" s="100" t="e">
        <f t="shared" si="2"/>
        <v>#DIV/0!</v>
      </c>
    </row>
    <row r="145" spans="2:5" hidden="1">
      <c r="B145" s="104" t="s">
        <v>343</v>
      </c>
      <c r="C145" s="103"/>
      <c r="D145" s="103"/>
      <c r="E145" s="100" t="e">
        <f t="shared" si="2"/>
        <v>#DIV/0!</v>
      </c>
    </row>
    <row r="146" spans="2:5" hidden="1">
      <c r="B146" s="104" t="s">
        <v>344</v>
      </c>
      <c r="C146" s="103"/>
      <c r="D146" s="103"/>
      <c r="E146" s="100" t="e">
        <f t="shared" si="2"/>
        <v>#DIV/0!</v>
      </c>
    </row>
    <row r="147" spans="2:5" hidden="1">
      <c r="B147" s="101" t="s">
        <v>345</v>
      </c>
      <c r="C147" s="103"/>
      <c r="D147" s="103"/>
      <c r="E147" s="100" t="e">
        <f t="shared" si="2"/>
        <v>#DIV/0!</v>
      </c>
    </row>
    <row r="148" spans="2:5" hidden="1">
      <c r="B148" s="105" t="s">
        <v>346</v>
      </c>
      <c r="C148" s="103"/>
      <c r="D148" s="103"/>
      <c r="E148" s="100" t="e">
        <f t="shared" si="2"/>
        <v>#DIV/0!</v>
      </c>
    </row>
    <row r="149" spans="2:5" hidden="1">
      <c r="B149" s="105" t="s">
        <v>347</v>
      </c>
      <c r="C149" s="103"/>
      <c r="D149" s="103"/>
      <c r="E149" s="100" t="e">
        <f t="shared" si="2"/>
        <v>#DIV/0!</v>
      </c>
    </row>
    <row r="150" spans="2:5" hidden="1">
      <c r="B150" s="101" t="s">
        <v>265</v>
      </c>
      <c r="C150" s="103"/>
      <c r="D150" s="103"/>
      <c r="E150" s="100" t="e">
        <f t="shared" si="2"/>
        <v>#DIV/0!</v>
      </c>
    </row>
    <row r="151" spans="2:5" hidden="1">
      <c r="B151" s="101" t="s">
        <v>348</v>
      </c>
      <c r="C151" s="103"/>
      <c r="D151" s="103"/>
      <c r="E151" s="100" t="e">
        <f t="shared" si="2"/>
        <v>#DIV/0!</v>
      </c>
    </row>
    <row r="152" spans="2:5" hidden="1">
      <c r="B152" s="101" t="s">
        <v>349</v>
      </c>
      <c r="C152" s="99">
        <f>SUM(C153:C158)</f>
        <v>0</v>
      </c>
      <c r="D152" s="99">
        <f>SUM(D153:D158)</f>
        <v>0</v>
      </c>
      <c r="E152" s="100" t="e">
        <f t="shared" si="2"/>
        <v>#DIV/0!</v>
      </c>
    </row>
    <row r="153" spans="2:5" hidden="1">
      <c r="B153" s="101" t="s">
        <v>256</v>
      </c>
      <c r="C153" s="103"/>
      <c r="D153" s="103"/>
      <c r="E153" s="100" t="e">
        <f t="shared" si="2"/>
        <v>#DIV/0!</v>
      </c>
    </row>
    <row r="154" spans="2:5" hidden="1">
      <c r="B154" s="101" t="s">
        <v>257</v>
      </c>
      <c r="C154" s="103"/>
      <c r="D154" s="103"/>
      <c r="E154" s="100" t="e">
        <f t="shared" si="2"/>
        <v>#DIV/0!</v>
      </c>
    </row>
    <row r="155" spans="2:5" hidden="1">
      <c r="B155" s="104" t="s">
        <v>258</v>
      </c>
      <c r="C155" s="103"/>
      <c r="D155" s="103"/>
      <c r="E155" s="100" t="e">
        <f t="shared" si="2"/>
        <v>#DIV/0!</v>
      </c>
    </row>
    <row r="156" spans="2:5" hidden="1">
      <c r="B156" s="104" t="s">
        <v>350</v>
      </c>
      <c r="C156" s="103"/>
      <c r="D156" s="103"/>
      <c r="E156" s="100" t="e">
        <f t="shared" si="2"/>
        <v>#DIV/0!</v>
      </c>
    </row>
    <row r="157" spans="2:5" hidden="1">
      <c r="B157" s="104" t="s">
        <v>265</v>
      </c>
      <c r="C157" s="103"/>
      <c r="D157" s="103"/>
      <c r="E157" s="100" t="e">
        <f t="shared" si="2"/>
        <v>#DIV/0!</v>
      </c>
    </row>
    <row r="158" spans="2:5" hidden="1">
      <c r="B158" s="97" t="s">
        <v>351</v>
      </c>
      <c r="C158" s="103"/>
      <c r="D158" s="103"/>
      <c r="E158" s="100" t="e">
        <f t="shared" si="2"/>
        <v>#DIV/0!</v>
      </c>
    </row>
    <row r="159" spans="2:5" hidden="1">
      <c r="B159" s="101" t="s">
        <v>352</v>
      </c>
      <c r="C159" s="99">
        <f>SUM(C160:C166)</f>
        <v>0</v>
      </c>
      <c r="D159" s="99">
        <f>SUM(D160:D166)</f>
        <v>0</v>
      </c>
      <c r="E159" s="100" t="e">
        <f t="shared" si="2"/>
        <v>#DIV/0!</v>
      </c>
    </row>
    <row r="160" spans="2:5" hidden="1">
      <c r="B160" s="101" t="s">
        <v>256</v>
      </c>
      <c r="C160" s="103"/>
      <c r="D160" s="103"/>
      <c r="E160" s="100" t="e">
        <f t="shared" si="2"/>
        <v>#DIV/0!</v>
      </c>
    </row>
    <row r="161" spans="2:5" hidden="1">
      <c r="B161" s="104" t="s">
        <v>257</v>
      </c>
      <c r="C161" s="103"/>
      <c r="D161" s="103"/>
      <c r="E161" s="100" t="e">
        <f t="shared" si="2"/>
        <v>#DIV/0!</v>
      </c>
    </row>
    <row r="162" spans="2:5" hidden="1">
      <c r="B162" s="104" t="s">
        <v>258</v>
      </c>
      <c r="C162" s="103"/>
      <c r="D162" s="103"/>
      <c r="E162" s="100" t="e">
        <f t="shared" si="2"/>
        <v>#DIV/0!</v>
      </c>
    </row>
    <row r="163" spans="2:5" hidden="1">
      <c r="B163" s="104" t="s">
        <v>353</v>
      </c>
      <c r="C163" s="103"/>
      <c r="D163" s="103"/>
      <c r="E163" s="100" t="e">
        <f t="shared" si="2"/>
        <v>#DIV/0!</v>
      </c>
    </row>
    <row r="164" spans="2:5" hidden="1">
      <c r="B164" s="97" t="s">
        <v>354</v>
      </c>
      <c r="C164" s="103"/>
      <c r="D164" s="103"/>
      <c r="E164" s="100" t="e">
        <f t="shared" si="2"/>
        <v>#DIV/0!</v>
      </c>
    </row>
    <row r="165" spans="2:5" hidden="1">
      <c r="B165" s="101" t="s">
        <v>265</v>
      </c>
      <c r="C165" s="103"/>
      <c r="D165" s="103"/>
      <c r="E165" s="100" t="e">
        <f t="shared" si="2"/>
        <v>#DIV/0!</v>
      </c>
    </row>
    <row r="166" spans="2:5" hidden="1">
      <c r="B166" s="101" t="s">
        <v>355</v>
      </c>
      <c r="C166" s="103"/>
      <c r="D166" s="103"/>
      <c r="E166" s="100" t="e">
        <f t="shared" si="2"/>
        <v>#DIV/0!</v>
      </c>
    </row>
    <row r="167" spans="2:5" hidden="1">
      <c r="B167" s="104" t="s">
        <v>356</v>
      </c>
      <c r="C167" s="99">
        <f>SUM(C168:C172)</f>
        <v>0</v>
      </c>
      <c r="D167" s="99">
        <f>SUM(D168:D172)</f>
        <v>0</v>
      </c>
      <c r="E167" s="100" t="e">
        <f t="shared" si="2"/>
        <v>#DIV/0!</v>
      </c>
    </row>
    <row r="168" spans="2:5" hidden="1">
      <c r="B168" s="104" t="s">
        <v>256</v>
      </c>
      <c r="C168" s="103"/>
      <c r="D168" s="103"/>
      <c r="E168" s="100" t="e">
        <f t="shared" si="2"/>
        <v>#DIV/0!</v>
      </c>
    </row>
    <row r="169" spans="2:5" hidden="1">
      <c r="B169" s="104" t="s">
        <v>257</v>
      </c>
      <c r="C169" s="103"/>
      <c r="D169" s="103"/>
      <c r="E169" s="100" t="e">
        <f t="shared" si="2"/>
        <v>#DIV/0!</v>
      </c>
    </row>
    <row r="170" spans="2:5" hidden="1">
      <c r="B170" s="101" t="s">
        <v>258</v>
      </c>
      <c r="C170" s="103"/>
      <c r="D170" s="103"/>
      <c r="E170" s="100" t="e">
        <f t="shared" si="2"/>
        <v>#DIV/0!</v>
      </c>
    </row>
    <row r="171" spans="2:5" hidden="1">
      <c r="B171" s="101" t="s">
        <v>357</v>
      </c>
      <c r="C171" s="103"/>
      <c r="D171" s="103"/>
      <c r="E171" s="100" t="e">
        <f t="shared" si="2"/>
        <v>#DIV/0!</v>
      </c>
    </row>
    <row r="172" spans="2:5" hidden="1">
      <c r="B172" s="101" t="s">
        <v>358</v>
      </c>
      <c r="C172" s="103"/>
      <c r="D172" s="103"/>
      <c r="E172" s="100" t="e">
        <f t="shared" si="2"/>
        <v>#DIV/0!</v>
      </c>
    </row>
    <row r="173" spans="2:5" hidden="1">
      <c r="B173" s="104" t="s">
        <v>359</v>
      </c>
      <c r="C173" s="99">
        <f>SUM(C174:C179)</f>
        <v>0</v>
      </c>
      <c r="D173" s="99">
        <f>SUM(D174:D179)</f>
        <v>0</v>
      </c>
      <c r="E173" s="100" t="e">
        <f t="shared" si="2"/>
        <v>#DIV/0!</v>
      </c>
    </row>
    <row r="174" spans="2:5" hidden="1">
      <c r="B174" s="104" t="s">
        <v>256</v>
      </c>
      <c r="C174" s="103"/>
      <c r="D174" s="103"/>
      <c r="E174" s="100" t="e">
        <f t="shared" si="2"/>
        <v>#DIV/0!</v>
      </c>
    </row>
    <row r="175" spans="2:5" hidden="1">
      <c r="B175" s="104" t="s">
        <v>257</v>
      </c>
      <c r="C175" s="103"/>
      <c r="D175" s="103"/>
      <c r="E175" s="100" t="e">
        <f t="shared" si="2"/>
        <v>#DIV/0!</v>
      </c>
    </row>
    <row r="176" spans="2:5" hidden="1">
      <c r="B176" s="97" t="s">
        <v>258</v>
      </c>
      <c r="C176" s="103"/>
      <c r="D176" s="103"/>
      <c r="E176" s="100" t="e">
        <f t="shared" si="2"/>
        <v>#DIV/0!</v>
      </c>
    </row>
    <row r="177" spans="2:5" hidden="1">
      <c r="B177" s="101" t="s">
        <v>270</v>
      </c>
      <c r="C177" s="103"/>
      <c r="D177" s="103"/>
      <c r="E177" s="100" t="e">
        <f t="shared" si="2"/>
        <v>#DIV/0!</v>
      </c>
    </row>
    <row r="178" spans="2:5" hidden="1">
      <c r="B178" s="101" t="s">
        <v>265</v>
      </c>
      <c r="C178" s="103"/>
      <c r="D178" s="103"/>
      <c r="E178" s="100" t="e">
        <f t="shared" si="2"/>
        <v>#DIV/0!</v>
      </c>
    </row>
    <row r="179" spans="2:5" hidden="1">
      <c r="B179" s="101" t="s">
        <v>360</v>
      </c>
      <c r="C179" s="103"/>
      <c r="D179" s="103"/>
      <c r="E179" s="100" t="e">
        <f t="shared" si="2"/>
        <v>#DIV/0!</v>
      </c>
    </row>
    <row r="180" spans="2:5" hidden="1">
      <c r="B180" s="104" t="s">
        <v>361</v>
      </c>
      <c r="C180" s="99">
        <f>SUM(C181:C186)</f>
        <v>24.5</v>
      </c>
      <c r="D180" s="99">
        <f>SUM(D181:D186)</f>
        <v>26.1374</v>
      </c>
      <c r="E180" s="100">
        <f t="shared" si="2"/>
        <v>-6.2645863781401301E-2</v>
      </c>
    </row>
    <row r="181" spans="2:5" hidden="1">
      <c r="B181" s="104" t="s">
        <v>256</v>
      </c>
      <c r="C181" s="102">
        <v>24.5</v>
      </c>
      <c r="D181" s="102">
        <v>26.1374</v>
      </c>
      <c r="E181" s="100">
        <f t="shared" si="2"/>
        <v>-6.2645863781401301E-2</v>
      </c>
    </row>
    <row r="182" spans="2:5" hidden="1">
      <c r="B182" s="104" t="s">
        <v>257</v>
      </c>
      <c r="C182" s="103"/>
      <c r="D182" s="103"/>
      <c r="E182" s="100" t="e">
        <f t="shared" si="2"/>
        <v>#DIV/0!</v>
      </c>
    </row>
    <row r="183" spans="2:5" hidden="1">
      <c r="B183" s="101" t="s">
        <v>258</v>
      </c>
      <c r="C183" s="103"/>
      <c r="D183" s="103"/>
      <c r="E183" s="100" t="e">
        <f t="shared" si="2"/>
        <v>#DIV/0!</v>
      </c>
    </row>
    <row r="184" spans="2:5" hidden="1">
      <c r="B184" s="105" t="s">
        <v>362</v>
      </c>
      <c r="C184" s="103"/>
      <c r="D184" s="103"/>
      <c r="E184" s="100" t="e">
        <f t="shared" si="2"/>
        <v>#DIV/0!</v>
      </c>
    </row>
    <row r="185" spans="2:5" hidden="1">
      <c r="B185" s="104" t="s">
        <v>265</v>
      </c>
      <c r="C185" s="103"/>
      <c r="D185" s="103"/>
      <c r="E185" s="100" t="e">
        <f t="shared" si="2"/>
        <v>#DIV/0!</v>
      </c>
    </row>
    <row r="186" spans="2:5" hidden="1">
      <c r="B186" s="104" t="s">
        <v>363</v>
      </c>
      <c r="C186" s="103"/>
      <c r="D186" s="103"/>
      <c r="E186" s="100" t="e">
        <f t="shared" si="2"/>
        <v>#DIV/0!</v>
      </c>
    </row>
    <row r="187" spans="2:5" hidden="1">
      <c r="B187" s="104" t="s">
        <v>364</v>
      </c>
      <c r="C187" s="99">
        <f>SUM(C188:C193)</f>
        <v>63</v>
      </c>
      <c r="D187" s="99">
        <f>SUM(D188:D193)</f>
        <v>67.6083</v>
      </c>
      <c r="E187" s="100">
        <f t="shared" si="2"/>
        <v>-6.8161749371009203E-2</v>
      </c>
    </row>
    <row r="188" spans="2:5" hidden="1">
      <c r="B188" s="104" t="s">
        <v>256</v>
      </c>
      <c r="C188" s="102">
        <v>63</v>
      </c>
      <c r="D188" s="102">
        <v>67.6083</v>
      </c>
      <c r="E188" s="100">
        <f t="shared" si="2"/>
        <v>-6.8161749371009203E-2</v>
      </c>
    </row>
    <row r="189" spans="2:5" hidden="1">
      <c r="B189" s="101" t="s">
        <v>257</v>
      </c>
      <c r="C189" s="103"/>
      <c r="D189" s="103"/>
      <c r="E189" s="100" t="e">
        <f t="shared" si="2"/>
        <v>#DIV/0!</v>
      </c>
    </row>
    <row r="190" spans="2:5" hidden="1">
      <c r="B190" s="101" t="s">
        <v>258</v>
      </c>
      <c r="C190" s="103"/>
      <c r="D190" s="103"/>
      <c r="E190" s="100" t="e">
        <f t="shared" si="2"/>
        <v>#DIV/0!</v>
      </c>
    </row>
    <row r="191" spans="2:5" hidden="1">
      <c r="B191" s="101" t="s">
        <v>365</v>
      </c>
      <c r="C191" s="103"/>
      <c r="D191" s="103"/>
      <c r="E191" s="100" t="e">
        <f t="shared" si="2"/>
        <v>#DIV/0!</v>
      </c>
    </row>
    <row r="192" spans="2:5" hidden="1">
      <c r="B192" s="104" t="s">
        <v>265</v>
      </c>
      <c r="C192" s="103"/>
      <c r="D192" s="103"/>
      <c r="E192" s="100" t="e">
        <f t="shared" si="2"/>
        <v>#DIV/0!</v>
      </c>
    </row>
    <row r="193" spans="2:5" hidden="1">
      <c r="B193" s="104" t="s">
        <v>366</v>
      </c>
      <c r="C193" s="103"/>
      <c r="D193" s="103"/>
      <c r="E193" s="100" t="e">
        <f t="shared" si="2"/>
        <v>#DIV/0!</v>
      </c>
    </row>
    <row r="194" spans="2:5" hidden="1">
      <c r="B194" s="104" t="s">
        <v>367</v>
      </c>
      <c r="C194" s="99">
        <f>SUM(C195:C202)</f>
        <v>128</v>
      </c>
      <c r="D194" s="99">
        <f>SUM(D195:D202)</f>
        <v>151.28469999999999</v>
      </c>
      <c r="E194" s="100">
        <f t="shared" si="2"/>
        <v>-0.15391311877539501</v>
      </c>
    </row>
    <row r="195" spans="2:5" hidden="1">
      <c r="B195" s="101" t="s">
        <v>256</v>
      </c>
      <c r="C195" s="102"/>
      <c r="D195" s="103"/>
      <c r="E195" s="100"/>
    </row>
    <row r="196" spans="2:5" hidden="1">
      <c r="B196" s="101" t="s">
        <v>257</v>
      </c>
      <c r="C196" s="102">
        <v>127</v>
      </c>
      <c r="D196" s="102">
        <v>151.20670000000001</v>
      </c>
      <c r="E196" s="100">
        <f t="shared" si="2"/>
        <v>-0.16009012828135299</v>
      </c>
    </row>
    <row r="197" spans="2:5" hidden="1">
      <c r="B197" s="101" t="s">
        <v>258</v>
      </c>
      <c r="C197" s="103"/>
      <c r="D197" s="103"/>
      <c r="E197" s="100" t="e">
        <f t="shared" si="2"/>
        <v>#DIV/0!</v>
      </c>
    </row>
    <row r="198" spans="2:5" hidden="1">
      <c r="B198" s="105" t="s">
        <v>368</v>
      </c>
      <c r="C198" s="103"/>
      <c r="D198" s="103"/>
      <c r="E198" s="100" t="e">
        <f t="shared" si="2"/>
        <v>#DIV/0!</v>
      </c>
    </row>
    <row r="199" spans="2:5" hidden="1">
      <c r="B199" s="101" t="s">
        <v>265</v>
      </c>
      <c r="C199" s="103"/>
      <c r="D199" s="103"/>
      <c r="E199" s="100" t="e">
        <f t="shared" ref="E199:E262" si="3">(C199-D199)/D199</f>
        <v>#DIV/0!</v>
      </c>
    </row>
    <row r="200" spans="2:5" hidden="1">
      <c r="B200" s="104" t="s">
        <v>369</v>
      </c>
      <c r="C200" s="103"/>
      <c r="D200" s="103"/>
      <c r="E200" s="100" t="e">
        <f t="shared" si="3"/>
        <v>#DIV/0!</v>
      </c>
    </row>
    <row r="201" spans="2:5" hidden="1">
      <c r="B201" s="104" t="s">
        <v>265</v>
      </c>
      <c r="C201" s="102">
        <v>1</v>
      </c>
      <c r="D201" s="102">
        <v>7.8E-2</v>
      </c>
      <c r="E201" s="100">
        <f t="shared" si="3"/>
        <v>11.8205128205128</v>
      </c>
    </row>
    <row r="202" spans="2:5" hidden="1">
      <c r="B202" s="104" t="s">
        <v>369</v>
      </c>
      <c r="C202" s="103"/>
      <c r="D202" s="103"/>
      <c r="E202" s="100" t="e">
        <f t="shared" si="3"/>
        <v>#DIV/0!</v>
      </c>
    </row>
    <row r="203" spans="2:5" hidden="1">
      <c r="B203" s="104" t="s">
        <v>370</v>
      </c>
      <c r="C203" s="99">
        <f>SUM(C204:C208)</f>
        <v>0</v>
      </c>
      <c r="D203" s="99">
        <f>SUM(D204:D208)</f>
        <v>0</v>
      </c>
      <c r="E203" s="100" t="e">
        <f t="shared" si="3"/>
        <v>#DIV/0!</v>
      </c>
    </row>
    <row r="204" spans="2:5" hidden="1">
      <c r="B204" s="97" t="s">
        <v>256</v>
      </c>
      <c r="C204" s="103"/>
      <c r="D204" s="103"/>
      <c r="E204" s="100" t="e">
        <f t="shared" si="3"/>
        <v>#DIV/0!</v>
      </c>
    </row>
    <row r="205" spans="2:5" hidden="1">
      <c r="B205" s="101" t="s">
        <v>257</v>
      </c>
      <c r="C205" s="103"/>
      <c r="D205" s="103"/>
      <c r="E205" s="100" t="e">
        <f t="shared" si="3"/>
        <v>#DIV/0!</v>
      </c>
    </row>
    <row r="206" spans="2:5" hidden="1">
      <c r="B206" s="101" t="s">
        <v>258</v>
      </c>
      <c r="C206" s="103"/>
      <c r="D206" s="103"/>
      <c r="E206" s="100" t="e">
        <f t="shared" si="3"/>
        <v>#DIV/0!</v>
      </c>
    </row>
    <row r="207" spans="2:5" hidden="1">
      <c r="B207" s="101" t="s">
        <v>265</v>
      </c>
      <c r="C207" s="103"/>
      <c r="D207" s="103"/>
      <c r="E207" s="100" t="e">
        <f t="shared" si="3"/>
        <v>#DIV/0!</v>
      </c>
    </row>
    <row r="208" spans="2:5" hidden="1">
      <c r="B208" s="104" t="s">
        <v>371</v>
      </c>
      <c r="C208" s="103"/>
      <c r="D208" s="103"/>
      <c r="E208" s="100" t="e">
        <f t="shared" si="3"/>
        <v>#DIV/0!</v>
      </c>
    </row>
    <row r="209" spans="2:5" hidden="1">
      <c r="B209" s="104" t="s">
        <v>372</v>
      </c>
      <c r="C209" s="99">
        <f>SUM(C210:C216)</f>
        <v>0</v>
      </c>
      <c r="D209" s="99">
        <f>SUM(D210:D216)</f>
        <v>0</v>
      </c>
      <c r="E209" s="100" t="e">
        <f t="shared" si="3"/>
        <v>#DIV/0!</v>
      </c>
    </row>
    <row r="210" spans="2:5" hidden="1">
      <c r="B210" s="104" t="s">
        <v>256</v>
      </c>
      <c r="C210" s="103"/>
      <c r="D210" s="103"/>
      <c r="E210" s="100" t="e">
        <f t="shared" si="3"/>
        <v>#DIV/0!</v>
      </c>
    </row>
    <row r="211" spans="2:5" hidden="1">
      <c r="B211" s="101" t="s">
        <v>257</v>
      </c>
      <c r="C211" s="103"/>
      <c r="D211" s="103"/>
      <c r="E211" s="100" t="e">
        <f t="shared" si="3"/>
        <v>#DIV/0!</v>
      </c>
    </row>
    <row r="212" spans="2:5" hidden="1">
      <c r="B212" s="101" t="s">
        <v>258</v>
      </c>
      <c r="C212" s="103"/>
      <c r="D212" s="103"/>
      <c r="E212" s="100" t="e">
        <f t="shared" si="3"/>
        <v>#DIV/0!</v>
      </c>
    </row>
    <row r="213" spans="2:5" hidden="1">
      <c r="B213" s="105" t="s">
        <v>373</v>
      </c>
      <c r="C213" s="103"/>
      <c r="D213" s="103"/>
      <c r="E213" s="100" t="e">
        <f t="shared" si="3"/>
        <v>#DIV/0!</v>
      </c>
    </row>
    <row r="214" spans="2:5" hidden="1">
      <c r="B214" s="105" t="s">
        <v>374</v>
      </c>
      <c r="C214" s="103"/>
      <c r="D214" s="103"/>
      <c r="E214" s="100" t="e">
        <f t="shared" si="3"/>
        <v>#DIV/0!</v>
      </c>
    </row>
    <row r="215" spans="2:5" hidden="1">
      <c r="B215" s="101" t="s">
        <v>265</v>
      </c>
      <c r="C215" s="103"/>
      <c r="D215" s="103"/>
      <c r="E215" s="100" t="e">
        <f t="shared" si="3"/>
        <v>#DIV/0!</v>
      </c>
    </row>
    <row r="216" spans="2:5" hidden="1">
      <c r="B216" s="104" t="s">
        <v>375</v>
      </c>
      <c r="C216" s="103"/>
      <c r="D216" s="103"/>
      <c r="E216" s="100" t="e">
        <f t="shared" si="3"/>
        <v>#DIV/0!</v>
      </c>
    </row>
    <row r="217" spans="2:5" hidden="1">
      <c r="B217" s="104" t="s">
        <v>376</v>
      </c>
      <c r="C217" s="99">
        <f>SUM(C218:C222)</f>
        <v>0</v>
      </c>
      <c r="D217" s="99">
        <f>SUM(D218:D222)</f>
        <v>0</v>
      </c>
      <c r="E217" s="100" t="e">
        <f t="shared" si="3"/>
        <v>#DIV/0!</v>
      </c>
    </row>
    <row r="218" spans="2:5" hidden="1">
      <c r="B218" s="104" t="s">
        <v>256</v>
      </c>
      <c r="C218" s="103"/>
      <c r="D218" s="103"/>
      <c r="E218" s="100" t="e">
        <f t="shared" si="3"/>
        <v>#DIV/0!</v>
      </c>
    </row>
    <row r="219" spans="2:5" hidden="1">
      <c r="B219" s="97" t="s">
        <v>257</v>
      </c>
      <c r="C219" s="103"/>
      <c r="D219" s="103"/>
      <c r="E219" s="100" t="e">
        <f t="shared" si="3"/>
        <v>#DIV/0!</v>
      </c>
    </row>
    <row r="220" spans="2:5" hidden="1">
      <c r="B220" s="101" t="s">
        <v>258</v>
      </c>
      <c r="C220" s="103"/>
      <c r="D220" s="103"/>
      <c r="E220" s="100" t="e">
        <f t="shared" si="3"/>
        <v>#DIV/0!</v>
      </c>
    </row>
    <row r="221" spans="2:5" hidden="1">
      <c r="B221" s="101" t="s">
        <v>265</v>
      </c>
      <c r="C221" s="103"/>
      <c r="D221" s="103"/>
      <c r="E221" s="100" t="e">
        <f t="shared" si="3"/>
        <v>#DIV/0!</v>
      </c>
    </row>
    <row r="222" spans="2:5" hidden="1">
      <c r="B222" s="101" t="s">
        <v>377</v>
      </c>
      <c r="C222" s="103"/>
      <c r="D222" s="103"/>
      <c r="E222" s="100" t="e">
        <f t="shared" si="3"/>
        <v>#DIV/0!</v>
      </c>
    </row>
    <row r="223" spans="2:5" hidden="1">
      <c r="B223" s="104" t="s">
        <v>378</v>
      </c>
      <c r="C223" s="99">
        <f>SUM(C224:C228)</f>
        <v>0</v>
      </c>
      <c r="D223" s="99">
        <f>SUM(D224:D228)</f>
        <v>0</v>
      </c>
      <c r="E223" s="100" t="e">
        <f t="shared" si="3"/>
        <v>#DIV/0!</v>
      </c>
    </row>
    <row r="224" spans="2:5" hidden="1">
      <c r="B224" s="104" t="s">
        <v>256</v>
      </c>
      <c r="C224" s="103"/>
      <c r="D224" s="103"/>
      <c r="E224" s="100" t="e">
        <f t="shared" si="3"/>
        <v>#DIV/0!</v>
      </c>
    </row>
    <row r="225" spans="2:5" hidden="1">
      <c r="B225" s="104" t="s">
        <v>257</v>
      </c>
      <c r="C225" s="103"/>
      <c r="D225" s="103"/>
      <c r="E225" s="100" t="e">
        <f t="shared" si="3"/>
        <v>#DIV/0!</v>
      </c>
    </row>
    <row r="226" spans="2:5" hidden="1">
      <c r="B226" s="101" t="s">
        <v>258</v>
      </c>
      <c r="C226" s="103"/>
      <c r="D226" s="103"/>
      <c r="E226" s="100" t="e">
        <f t="shared" si="3"/>
        <v>#DIV/0!</v>
      </c>
    </row>
    <row r="227" spans="2:5" hidden="1">
      <c r="B227" s="101" t="s">
        <v>265</v>
      </c>
      <c r="C227" s="103"/>
      <c r="D227" s="103"/>
      <c r="E227" s="100" t="e">
        <f t="shared" si="3"/>
        <v>#DIV/0!</v>
      </c>
    </row>
    <row r="228" spans="2:5" hidden="1">
      <c r="B228" s="101" t="s">
        <v>379</v>
      </c>
      <c r="C228" s="103"/>
      <c r="D228" s="103"/>
      <c r="E228" s="100" t="e">
        <f t="shared" si="3"/>
        <v>#DIV/0!</v>
      </c>
    </row>
    <row r="229" spans="2:5" hidden="1">
      <c r="B229" s="105" t="s">
        <v>380</v>
      </c>
      <c r="C229" s="99">
        <f>SUM(C230:C234)</f>
        <v>0</v>
      </c>
      <c r="D229" s="99">
        <f>SUM(D230:D234)</f>
        <v>0</v>
      </c>
      <c r="E229" s="100" t="e">
        <f t="shared" si="3"/>
        <v>#DIV/0!</v>
      </c>
    </row>
    <row r="230" spans="2:5" hidden="1">
      <c r="B230" s="105" t="s">
        <v>256</v>
      </c>
      <c r="C230" s="103"/>
      <c r="D230" s="103"/>
      <c r="E230" s="100" t="e">
        <f t="shared" si="3"/>
        <v>#DIV/0!</v>
      </c>
    </row>
    <row r="231" spans="2:5" hidden="1">
      <c r="B231" s="105" t="s">
        <v>257</v>
      </c>
      <c r="C231" s="103"/>
      <c r="D231" s="103"/>
      <c r="E231" s="100" t="e">
        <f t="shared" si="3"/>
        <v>#DIV/0!</v>
      </c>
    </row>
    <row r="232" spans="2:5" hidden="1">
      <c r="B232" s="105" t="s">
        <v>258</v>
      </c>
      <c r="C232" s="103"/>
      <c r="D232" s="103"/>
      <c r="E232" s="100" t="e">
        <f t="shared" si="3"/>
        <v>#DIV/0!</v>
      </c>
    </row>
    <row r="233" spans="2:5" hidden="1">
      <c r="B233" s="105" t="s">
        <v>265</v>
      </c>
      <c r="C233" s="103"/>
      <c r="D233" s="103"/>
      <c r="E233" s="100" t="e">
        <f t="shared" si="3"/>
        <v>#DIV/0!</v>
      </c>
    </row>
    <row r="234" spans="2:5" hidden="1">
      <c r="B234" s="105" t="s">
        <v>381</v>
      </c>
      <c r="C234" s="103"/>
      <c r="D234" s="103"/>
      <c r="E234" s="100" t="e">
        <f t="shared" si="3"/>
        <v>#DIV/0!</v>
      </c>
    </row>
    <row r="235" spans="2:5" hidden="1">
      <c r="B235" s="105" t="s">
        <v>382</v>
      </c>
      <c r="C235" s="99">
        <f>SUM(C236:C251)</f>
        <v>321.14</v>
      </c>
      <c r="D235" s="99">
        <f>SUM(D236:D251)</f>
        <v>350.6576</v>
      </c>
      <c r="E235" s="100">
        <f t="shared" si="3"/>
        <v>-8.4177841860550107E-2</v>
      </c>
    </row>
    <row r="236" spans="2:5" hidden="1">
      <c r="B236" s="105" t="s">
        <v>256</v>
      </c>
      <c r="C236" s="102">
        <v>319.14</v>
      </c>
      <c r="D236" s="102">
        <v>336.25760000000002</v>
      </c>
      <c r="E236" s="100">
        <f t="shared" si="3"/>
        <v>-5.0906210000904201E-2</v>
      </c>
    </row>
    <row r="237" spans="2:5" hidden="1">
      <c r="B237" s="105" t="s">
        <v>257</v>
      </c>
      <c r="C237" s="103"/>
      <c r="D237" s="103"/>
      <c r="E237" s="100" t="e">
        <f t="shared" si="3"/>
        <v>#DIV/0!</v>
      </c>
    </row>
    <row r="238" spans="2:5" hidden="1">
      <c r="B238" s="105" t="s">
        <v>258</v>
      </c>
      <c r="C238" s="103"/>
      <c r="D238" s="103"/>
      <c r="E238" s="100" t="e">
        <f t="shared" si="3"/>
        <v>#DIV/0!</v>
      </c>
    </row>
    <row r="239" spans="2:5" hidden="1">
      <c r="B239" s="105" t="s">
        <v>383</v>
      </c>
      <c r="C239" s="103"/>
      <c r="D239" s="103"/>
      <c r="E239" s="100" t="e">
        <f t="shared" si="3"/>
        <v>#DIV/0!</v>
      </c>
    </row>
    <row r="240" spans="2:5" hidden="1">
      <c r="B240" s="105" t="s">
        <v>384</v>
      </c>
      <c r="C240" s="103"/>
      <c r="D240" s="103"/>
      <c r="E240" s="100" t="e">
        <f t="shared" si="3"/>
        <v>#DIV/0!</v>
      </c>
    </row>
    <row r="241" spans="2:5" hidden="1">
      <c r="B241" s="105" t="s">
        <v>385</v>
      </c>
      <c r="C241" s="103"/>
      <c r="D241" s="103"/>
      <c r="E241" s="100" t="e">
        <f t="shared" si="3"/>
        <v>#DIV/0!</v>
      </c>
    </row>
    <row r="242" spans="2:5" hidden="1">
      <c r="B242" s="105" t="s">
        <v>386</v>
      </c>
      <c r="C242" s="103"/>
      <c r="D242" s="103"/>
      <c r="E242" s="100" t="e">
        <f t="shared" si="3"/>
        <v>#DIV/0!</v>
      </c>
    </row>
    <row r="243" spans="2:5" hidden="1">
      <c r="B243" s="105" t="s">
        <v>298</v>
      </c>
      <c r="C243" s="103"/>
      <c r="D243" s="103"/>
      <c r="E243" s="100" t="e">
        <f t="shared" si="3"/>
        <v>#DIV/0!</v>
      </c>
    </row>
    <row r="244" spans="2:5" hidden="1">
      <c r="B244" s="105" t="s">
        <v>387</v>
      </c>
      <c r="C244" s="103"/>
      <c r="D244" s="103"/>
      <c r="E244" s="100" t="e">
        <f t="shared" si="3"/>
        <v>#DIV/0!</v>
      </c>
    </row>
    <row r="245" spans="2:5" hidden="1">
      <c r="B245" s="105" t="s">
        <v>388</v>
      </c>
      <c r="C245" s="103"/>
      <c r="D245" s="103"/>
      <c r="E245" s="100" t="e">
        <f t="shared" si="3"/>
        <v>#DIV/0!</v>
      </c>
    </row>
    <row r="246" spans="2:5" hidden="1">
      <c r="B246" s="105" t="s">
        <v>389</v>
      </c>
      <c r="C246" s="103"/>
      <c r="D246" s="103"/>
      <c r="E246" s="100" t="e">
        <f t="shared" si="3"/>
        <v>#DIV/0!</v>
      </c>
    </row>
    <row r="247" spans="2:5" hidden="1">
      <c r="B247" s="105" t="s">
        <v>390</v>
      </c>
      <c r="C247" s="103"/>
      <c r="D247" s="103"/>
      <c r="E247" s="100" t="e">
        <f t="shared" si="3"/>
        <v>#DIV/0!</v>
      </c>
    </row>
    <row r="248" spans="2:5" hidden="1">
      <c r="B248" s="105" t="s">
        <v>391</v>
      </c>
      <c r="C248" s="103"/>
      <c r="D248" s="103"/>
      <c r="E248" s="100" t="e">
        <f t="shared" si="3"/>
        <v>#DIV/0!</v>
      </c>
    </row>
    <row r="249" spans="2:5" hidden="1">
      <c r="B249" s="105" t="s">
        <v>392</v>
      </c>
      <c r="C249" s="103"/>
      <c r="D249" s="103"/>
      <c r="E249" s="100" t="e">
        <f t="shared" si="3"/>
        <v>#DIV/0!</v>
      </c>
    </row>
    <row r="250" spans="2:5" hidden="1">
      <c r="B250" s="105" t="s">
        <v>265</v>
      </c>
      <c r="C250" s="103"/>
      <c r="D250" s="103"/>
      <c r="E250" s="100" t="e">
        <f t="shared" si="3"/>
        <v>#DIV/0!</v>
      </c>
    </row>
    <row r="251" spans="2:5" hidden="1">
      <c r="B251" s="105" t="s">
        <v>393</v>
      </c>
      <c r="C251" s="102">
        <v>2</v>
      </c>
      <c r="D251" s="102">
        <v>14.4</v>
      </c>
      <c r="E251" s="100">
        <f t="shared" si="3"/>
        <v>-0.86111111111111105</v>
      </c>
    </row>
    <row r="252" spans="2:5" hidden="1">
      <c r="B252" s="104" t="s">
        <v>394</v>
      </c>
      <c r="C252" s="99">
        <f>SUM(C253:C254)</f>
        <v>0</v>
      </c>
      <c r="D252" s="99">
        <f>SUM(D253:D254)</f>
        <v>0</v>
      </c>
      <c r="E252" s="100" t="e">
        <f t="shared" si="3"/>
        <v>#DIV/0!</v>
      </c>
    </row>
    <row r="253" spans="2:5" hidden="1">
      <c r="B253" s="104" t="s">
        <v>395</v>
      </c>
      <c r="C253" s="103"/>
      <c r="D253" s="103"/>
      <c r="E253" s="100" t="e">
        <f t="shared" si="3"/>
        <v>#DIV/0!</v>
      </c>
    </row>
    <row r="254" spans="2:5" hidden="1">
      <c r="B254" s="104" t="s">
        <v>396</v>
      </c>
      <c r="C254" s="103"/>
      <c r="D254" s="103"/>
      <c r="E254" s="100" t="e">
        <f t="shared" si="3"/>
        <v>#DIV/0!</v>
      </c>
    </row>
    <row r="255" spans="2:5" ht="21" customHeight="1">
      <c r="B255" s="97" t="s">
        <v>36</v>
      </c>
      <c r="C255" s="99">
        <f>SUM(C256:C257)</f>
        <v>0</v>
      </c>
      <c r="D255" s="99">
        <f>SUM(D256:D257)</f>
        <v>0</v>
      </c>
      <c r="E255" s="100"/>
    </row>
    <row r="256" spans="2:5" hidden="1">
      <c r="B256" s="101" t="s">
        <v>397</v>
      </c>
      <c r="C256" s="103"/>
      <c r="D256" s="103"/>
      <c r="E256" s="100" t="e">
        <f t="shared" si="3"/>
        <v>#DIV/0!</v>
      </c>
    </row>
    <row r="257" spans="2:5" hidden="1">
      <c r="B257" s="101" t="s">
        <v>398</v>
      </c>
      <c r="C257" s="103"/>
      <c r="D257" s="103"/>
      <c r="E257" s="100" t="e">
        <f t="shared" si="3"/>
        <v>#DIV/0!</v>
      </c>
    </row>
    <row r="258" spans="2:5" ht="18.75" customHeight="1">
      <c r="B258" s="97" t="s">
        <v>37</v>
      </c>
      <c r="C258" s="99">
        <f>SUM(C259,C269)</f>
        <v>0</v>
      </c>
      <c r="D258" s="99">
        <f>SUM(D259,D269)</f>
        <v>14</v>
      </c>
      <c r="E258" s="100">
        <f t="shared" si="3"/>
        <v>-1</v>
      </c>
    </row>
    <row r="259" spans="2:5" hidden="1">
      <c r="B259" s="104" t="s">
        <v>399</v>
      </c>
      <c r="C259" s="99">
        <f>SUM(C260:C268)</f>
        <v>0</v>
      </c>
      <c r="D259" s="99">
        <f>SUM(D260:D268)</f>
        <v>0</v>
      </c>
      <c r="E259" s="100" t="e">
        <f t="shared" si="3"/>
        <v>#DIV/0!</v>
      </c>
    </row>
    <row r="260" spans="2:5" hidden="1">
      <c r="B260" s="104" t="s">
        <v>400</v>
      </c>
      <c r="C260" s="103"/>
      <c r="D260" s="103"/>
      <c r="E260" s="100" t="e">
        <f t="shared" si="3"/>
        <v>#DIV/0!</v>
      </c>
    </row>
    <row r="261" spans="2:5" hidden="1">
      <c r="B261" s="101" t="s">
        <v>401</v>
      </c>
      <c r="C261" s="103"/>
      <c r="D261" s="103"/>
      <c r="E261" s="100" t="e">
        <f t="shared" si="3"/>
        <v>#DIV/0!</v>
      </c>
    </row>
    <row r="262" spans="2:5" hidden="1">
      <c r="B262" s="101" t="s">
        <v>402</v>
      </c>
      <c r="C262" s="103"/>
      <c r="D262" s="103"/>
      <c r="E262" s="100" t="e">
        <f t="shared" si="3"/>
        <v>#DIV/0!</v>
      </c>
    </row>
    <row r="263" spans="2:5" hidden="1">
      <c r="B263" s="101" t="s">
        <v>403</v>
      </c>
      <c r="C263" s="103"/>
      <c r="D263" s="103"/>
      <c r="E263" s="100" t="e">
        <f t="shared" ref="E263:E326" si="4">(C263-D263)/D263</f>
        <v>#DIV/0!</v>
      </c>
    </row>
    <row r="264" spans="2:5" hidden="1">
      <c r="B264" s="104" t="s">
        <v>404</v>
      </c>
      <c r="C264" s="103"/>
      <c r="D264" s="103"/>
      <c r="E264" s="100" t="e">
        <f t="shared" si="4"/>
        <v>#DIV/0!</v>
      </c>
    </row>
    <row r="265" spans="2:5" hidden="1">
      <c r="B265" s="104" t="s">
        <v>405</v>
      </c>
      <c r="C265" s="103"/>
      <c r="D265" s="103"/>
      <c r="E265" s="100" t="e">
        <f t="shared" si="4"/>
        <v>#DIV/0!</v>
      </c>
    </row>
    <row r="266" spans="2:5" hidden="1">
      <c r="B266" s="104" t="s">
        <v>406</v>
      </c>
      <c r="C266" s="103"/>
      <c r="D266" s="103"/>
      <c r="E266" s="100" t="e">
        <f t="shared" si="4"/>
        <v>#DIV/0!</v>
      </c>
    </row>
    <row r="267" spans="2:5" hidden="1">
      <c r="B267" s="104" t="s">
        <v>407</v>
      </c>
      <c r="C267" s="103"/>
      <c r="D267" s="103"/>
      <c r="E267" s="100" t="e">
        <f t="shared" si="4"/>
        <v>#DIV/0!</v>
      </c>
    </row>
    <row r="268" spans="2:5" hidden="1">
      <c r="B268" s="104" t="s">
        <v>408</v>
      </c>
      <c r="C268" s="103"/>
      <c r="D268" s="103"/>
      <c r="E268" s="100" t="e">
        <f t="shared" si="4"/>
        <v>#DIV/0!</v>
      </c>
    </row>
    <row r="269" spans="2:5" hidden="1">
      <c r="B269" s="104" t="s">
        <v>409</v>
      </c>
      <c r="C269" s="103">
        <v>0</v>
      </c>
      <c r="D269" s="103">
        <v>14</v>
      </c>
      <c r="E269" s="100">
        <f t="shared" si="4"/>
        <v>-1</v>
      </c>
    </row>
    <row r="270" spans="2:5" ht="19.5" customHeight="1">
      <c r="B270" s="97" t="s">
        <v>38</v>
      </c>
      <c r="C270" s="98">
        <f>SUM(C271,C290,C298,C307,C323,C332,C342,C350,C356,C274,C283)</f>
        <v>1550</v>
      </c>
      <c r="D270" s="99">
        <f>SUM(D271,D290,D298,D307,D323,D332,D342,D350,D356,D274,D283)</f>
        <v>645.93150000000003</v>
      </c>
      <c r="E270" s="100">
        <f t="shared" si="4"/>
        <v>1.39963525544117</v>
      </c>
    </row>
    <row r="271" spans="2:5" hidden="1">
      <c r="B271" s="101" t="s">
        <v>410</v>
      </c>
      <c r="C271" s="99">
        <f>SUM(C272:C273)</f>
        <v>0</v>
      </c>
      <c r="D271" s="99">
        <f>SUM(D272:D273)</f>
        <v>0</v>
      </c>
      <c r="E271" s="100" t="e">
        <f t="shared" si="4"/>
        <v>#DIV/0!</v>
      </c>
    </row>
    <row r="272" spans="2:5" hidden="1">
      <c r="B272" s="101" t="s">
        <v>411</v>
      </c>
      <c r="C272" s="103"/>
      <c r="D272" s="103"/>
      <c r="E272" s="100" t="e">
        <f t="shared" si="4"/>
        <v>#DIV/0!</v>
      </c>
    </row>
    <row r="273" spans="2:5" hidden="1">
      <c r="B273" s="104" t="s">
        <v>412</v>
      </c>
      <c r="C273" s="103"/>
      <c r="D273" s="103"/>
      <c r="E273" s="100" t="e">
        <f t="shared" si="4"/>
        <v>#DIV/0!</v>
      </c>
    </row>
    <row r="274" spans="2:5" hidden="1">
      <c r="B274" s="104" t="s">
        <v>413</v>
      </c>
      <c r="C274" s="106">
        <f>SUM(C275:C282)</f>
        <v>1175</v>
      </c>
      <c r="D274" s="99">
        <f>SUM(D275:D282)</f>
        <v>205.00149999999999</v>
      </c>
      <c r="E274" s="100">
        <f t="shared" si="4"/>
        <v>4.7316653780582101</v>
      </c>
    </row>
    <row r="275" spans="2:5" hidden="1">
      <c r="B275" s="104" t="s">
        <v>256</v>
      </c>
      <c r="C275" s="102">
        <v>786</v>
      </c>
      <c r="D275" s="102">
        <v>89.091499999999996</v>
      </c>
      <c r="E275" s="100">
        <f t="shared" si="4"/>
        <v>7.8223904637367196</v>
      </c>
    </row>
    <row r="276" spans="2:5" hidden="1">
      <c r="B276" s="104" t="s">
        <v>257</v>
      </c>
      <c r="C276" s="103"/>
      <c r="D276" s="103"/>
      <c r="E276" s="100" t="e">
        <f t="shared" si="4"/>
        <v>#DIV/0!</v>
      </c>
    </row>
    <row r="277" spans="2:5" hidden="1">
      <c r="B277" s="104" t="s">
        <v>258</v>
      </c>
      <c r="C277" s="103"/>
      <c r="D277" s="103"/>
      <c r="E277" s="100" t="e">
        <f t="shared" si="4"/>
        <v>#DIV/0!</v>
      </c>
    </row>
    <row r="278" spans="2:5" hidden="1">
      <c r="B278" s="104" t="s">
        <v>298</v>
      </c>
      <c r="C278" s="103"/>
      <c r="D278" s="103"/>
      <c r="E278" s="100" t="e">
        <f t="shared" si="4"/>
        <v>#DIV/0!</v>
      </c>
    </row>
    <row r="279" spans="2:5" hidden="1">
      <c r="B279" s="107" t="s">
        <v>414</v>
      </c>
      <c r="C279" s="103"/>
      <c r="D279" s="103"/>
      <c r="E279" s="100" t="e">
        <f t="shared" si="4"/>
        <v>#DIV/0!</v>
      </c>
    </row>
    <row r="280" spans="2:5" hidden="1">
      <c r="B280" s="107" t="s">
        <v>415</v>
      </c>
      <c r="C280" s="102">
        <v>23.6</v>
      </c>
      <c r="D280" s="102">
        <v>23.6</v>
      </c>
      <c r="E280" s="100">
        <f t="shared" si="4"/>
        <v>0</v>
      </c>
    </row>
    <row r="281" spans="2:5" hidden="1">
      <c r="B281" s="104" t="s">
        <v>265</v>
      </c>
      <c r="C281" s="102">
        <v>350.4</v>
      </c>
      <c r="D281" s="102">
        <v>50.31</v>
      </c>
      <c r="E281" s="100">
        <f t="shared" si="4"/>
        <v>5.9648181276088197</v>
      </c>
    </row>
    <row r="282" spans="2:5" hidden="1">
      <c r="B282" s="104" t="s">
        <v>416</v>
      </c>
      <c r="C282" s="102">
        <v>15</v>
      </c>
      <c r="D282" s="102">
        <v>42</v>
      </c>
      <c r="E282" s="100">
        <f t="shared" si="4"/>
        <v>-0.64285714285714302</v>
      </c>
    </row>
    <row r="283" spans="2:5" hidden="1">
      <c r="B283" s="101" t="s">
        <v>417</v>
      </c>
      <c r="C283" s="99">
        <f>SUM(C284:C289)</f>
        <v>0</v>
      </c>
      <c r="D283" s="99">
        <f>SUM(D284:D289)</f>
        <v>0</v>
      </c>
      <c r="E283" s="100" t="e">
        <f t="shared" si="4"/>
        <v>#DIV/0!</v>
      </c>
    </row>
    <row r="284" spans="2:5" hidden="1">
      <c r="B284" s="101" t="s">
        <v>256</v>
      </c>
      <c r="C284" s="103"/>
      <c r="D284" s="103"/>
      <c r="E284" s="100" t="e">
        <f t="shared" si="4"/>
        <v>#DIV/0!</v>
      </c>
    </row>
    <row r="285" spans="2:5" hidden="1">
      <c r="B285" s="101" t="s">
        <v>257</v>
      </c>
      <c r="C285" s="103"/>
      <c r="D285" s="103"/>
      <c r="E285" s="100" t="e">
        <f t="shared" si="4"/>
        <v>#DIV/0!</v>
      </c>
    </row>
    <row r="286" spans="2:5" hidden="1">
      <c r="B286" s="104" t="s">
        <v>258</v>
      </c>
      <c r="C286" s="103"/>
      <c r="D286" s="103"/>
      <c r="E286" s="100" t="e">
        <f t="shared" si="4"/>
        <v>#DIV/0!</v>
      </c>
    </row>
    <row r="287" spans="2:5" hidden="1">
      <c r="B287" s="104" t="s">
        <v>418</v>
      </c>
      <c r="C287" s="103"/>
      <c r="D287" s="103"/>
      <c r="E287" s="100" t="e">
        <f t="shared" si="4"/>
        <v>#DIV/0!</v>
      </c>
    </row>
    <row r="288" spans="2:5" hidden="1">
      <c r="B288" s="104" t="s">
        <v>265</v>
      </c>
      <c r="C288" s="103"/>
      <c r="D288" s="103"/>
      <c r="E288" s="100" t="e">
        <f t="shared" si="4"/>
        <v>#DIV/0!</v>
      </c>
    </row>
    <row r="289" spans="2:5" hidden="1">
      <c r="B289" s="97" t="s">
        <v>419</v>
      </c>
      <c r="C289" s="103"/>
      <c r="D289" s="103"/>
      <c r="E289" s="100" t="e">
        <f t="shared" si="4"/>
        <v>#DIV/0!</v>
      </c>
    </row>
    <row r="290" spans="2:5" hidden="1">
      <c r="B290" s="101" t="s">
        <v>420</v>
      </c>
      <c r="C290" s="99">
        <f>SUM(C291:C297)</f>
        <v>0</v>
      </c>
      <c r="D290" s="99">
        <f>SUM(D291:D297)</f>
        <v>0</v>
      </c>
      <c r="E290" s="100" t="e">
        <f t="shared" si="4"/>
        <v>#DIV/0!</v>
      </c>
    </row>
    <row r="291" spans="2:5" hidden="1">
      <c r="B291" s="101" t="s">
        <v>256</v>
      </c>
      <c r="C291" s="103"/>
      <c r="D291" s="103"/>
      <c r="E291" s="100" t="e">
        <f t="shared" si="4"/>
        <v>#DIV/0!</v>
      </c>
    </row>
    <row r="292" spans="2:5" hidden="1">
      <c r="B292" s="101" t="s">
        <v>257</v>
      </c>
      <c r="C292" s="103"/>
      <c r="D292" s="103"/>
      <c r="E292" s="100" t="e">
        <f t="shared" si="4"/>
        <v>#DIV/0!</v>
      </c>
    </row>
    <row r="293" spans="2:5" hidden="1">
      <c r="B293" s="104" t="s">
        <v>258</v>
      </c>
      <c r="C293" s="103"/>
      <c r="D293" s="103"/>
      <c r="E293" s="100" t="e">
        <f t="shared" si="4"/>
        <v>#DIV/0!</v>
      </c>
    </row>
    <row r="294" spans="2:5" hidden="1">
      <c r="B294" s="104" t="s">
        <v>421</v>
      </c>
      <c r="C294" s="103"/>
      <c r="D294" s="103"/>
      <c r="E294" s="100" t="e">
        <f t="shared" si="4"/>
        <v>#DIV/0!</v>
      </c>
    </row>
    <row r="295" spans="2:5" hidden="1">
      <c r="B295" s="107" t="s">
        <v>422</v>
      </c>
      <c r="C295" s="103"/>
      <c r="D295" s="103"/>
      <c r="E295" s="100" t="e">
        <f t="shared" si="4"/>
        <v>#DIV/0!</v>
      </c>
    </row>
    <row r="296" spans="2:5" hidden="1">
      <c r="B296" s="104" t="s">
        <v>265</v>
      </c>
      <c r="C296" s="103"/>
      <c r="D296" s="103"/>
      <c r="E296" s="100" t="e">
        <f t="shared" si="4"/>
        <v>#DIV/0!</v>
      </c>
    </row>
    <row r="297" spans="2:5" hidden="1">
      <c r="B297" s="104" t="s">
        <v>423</v>
      </c>
      <c r="C297" s="103"/>
      <c r="D297" s="103"/>
      <c r="E297" s="100" t="e">
        <f t="shared" si="4"/>
        <v>#DIV/0!</v>
      </c>
    </row>
    <row r="298" spans="2:5" hidden="1">
      <c r="B298" s="97" t="s">
        <v>424</v>
      </c>
      <c r="C298" s="99">
        <f>SUM(C299:C306)</f>
        <v>0</v>
      </c>
      <c r="D298" s="99">
        <f>SUM(D299:D306)</f>
        <v>0</v>
      </c>
      <c r="E298" s="100" t="e">
        <f t="shared" si="4"/>
        <v>#DIV/0!</v>
      </c>
    </row>
    <row r="299" spans="2:5" hidden="1">
      <c r="B299" s="101" t="s">
        <v>256</v>
      </c>
      <c r="C299" s="103"/>
      <c r="D299" s="103"/>
      <c r="E299" s="100" t="e">
        <f t="shared" si="4"/>
        <v>#DIV/0!</v>
      </c>
    </row>
    <row r="300" spans="2:5" hidden="1">
      <c r="B300" s="101" t="s">
        <v>257</v>
      </c>
      <c r="C300" s="103"/>
      <c r="D300" s="103"/>
      <c r="E300" s="100" t="e">
        <f t="shared" si="4"/>
        <v>#DIV/0!</v>
      </c>
    </row>
    <row r="301" spans="2:5" hidden="1">
      <c r="B301" s="101" t="s">
        <v>258</v>
      </c>
      <c r="C301" s="103"/>
      <c r="D301" s="103"/>
      <c r="E301" s="100" t="e">
        <f t="shared" si="4"/>
        <v>#DIV/0!</v>
      </c>
    </row>
    <row r="302" spans="2:5" hidden="1">
      <c r="B302" s="104" t="s">
        <v>425</v>
      </c>
      <c r="C302" s="103"/>
      <c r="D302" s="103"/>
      <c r="E302" s="100" t="e">
        <f t="shared" si="4"/>
        <v>#DIV/0!</v>
      </c>
    </row>
    <row r="303" spans="2:5" hidden="1">
      <c r="B303" s="104" t="s">
        <v>426</v>
      </c>
      <c r="C303" s="103"/>
      <c r="D303" s="103"/>
      <c r="E303" s="100" t="e">
        <f t="shared" si="4"/>
        <v>#DIV/0!</v>
      </c>
    </row>
    <row r="304" spans="2:5" hidden="1">
      <c r="B304" s="104" t="s">
        <v>427</v>
      </c>
      <c r="C304" s="103"/>
      <c r="D304" s="103"/>
      <c r="E304" s="100" t="e">
        <f t="shared" si="4"/>
        <v>#DIV/0!</v>
      </c>
    </row>
    <row r="305" spans="2:5" hidden="1">
      <c r="B305" s="101" t="s">
        <v>265</v>
      </c>
      <c r="C305" s="103"/>
      <c r="D305" s="103"/>
      <c r="E305" s="100" t="e">
        <f t="shared" si="4"/>
        <v>#DIV/0!</v>
      </c>
    </row>
    <row r="306" spans="2:5" hidden="1">
      <c r="B306" s="101" t="s">
        <v>428</v>
      </c>
      <c r="C306" s="103"/>
      <c r="D306" s="103"/>
      <c r="E306" s="100" t="e">
        <f t="shared" si="4"/>
        <v>#DIV/0!</v>
      </c>
    </row>
    <row r="307" spans="2:5" hidden="1">
      <c r="B307" s="101" t="s">
        <v>429</v>
      </c>
      <c r="C307" s="99">
        <f>SUM(C308:C322)</f>
        <v>375</v>
      </c>
      <c r="D307" s="99">
        <f>SUM(D308:D322)</f>
        <v>440.93</v>
      </c>
      <c r="E307" s="100">
        <f t="shared" si="4"/>
        <v>-0.14952486789286301</v>
      </c>
    </row>
    <row r="308" spans="2:5" hidden="1">
      <c r="B308" s="104" t="s">
        <v>256</v>
      </c>
      <c r="C308" s="103">
        <v>85</v>
      </c>
      <c r="D308" s="102">
        <v>93.93</v>
      </c>
      <c r="E308" s="100">
        <f t="shared" si="4"/>
        <v>-9.5070797402320897E-2</v>
      </c>
    </row>
    <row r="309" spans="2:5" hidden="1">
      <c r="B309" s="104" t="s">
        <v>257</v>
      </c>
      <c r="C309" s="103"/>
      <c r="D309" s="103"/>
      <c r="E309" s="100" t="e">
        <f t="shared" si="4"/>
        <v>#DIV/0!</v>
      </c>
    </row>
    <row r="310" spans="2:5" hidden="1">
      <c r="B310" s="104" t="s">
        <v>258</v>
      </c>
      <c r="C310" s="103"/>
      <c r="D310" s="103"/>
      <c r="E310" s="100" t="e">
        <f t="shared" si="4"/>
        <v>#DIV/0!</v>
      </c>
    </row>
    <row r="311" spans="2:5" hidden="1">
      <c r="B311" s="108" t="s">
        <v>430</v>
      </c>
      <c r="C311" s="103"/>
      <c r="D311" s="103"/>
      <c r="E311" s="100" t="e">
        <f t="shared" si="4"/>
        <v>#DIV/0!</v>
      </c>
    </row>
    <row r="312" spans="2:5" hidden="1">
      <c r="B312" s="101" t="s">
        <v>431</v>
      </c>
      <c r="C312" s="103"/>
      <c r="D312" s="103"/>
      <c r="E312" s="100" t="e">
        <f t="shared" si="4"/>
        <v>#DIV/0!</v>
      </c>
    </row>
    <row r="313" spans="2:5" hidden="1">
      <c r="B313" s="101" t="s">
        <v>432</v>
      </c>
      <c r="C313" s="103"/>
      <c r="D313" s="103"/>
      <c r="E313" s="100" t="e">
        <f t="shared" si="4"/>
        <v>#DIV/0!</v>
      </c>
    </row>
    <row r="314" spans="2:5" hidden="1">
      <c r="B314" s="101" t="s">
        <v>433</v>
      </c>
      <c r="C314" s="103"/>
      <c r="D314" s="103"/>
      <c r="E314" s="100" t="e">
        <f t="shared" si="4"/>
        <v>#DIV/0!</v>
      </c>
    </row>
    <row r="315" spans="2:5" hidden="1">
      <c r="B315" s="107" t="s">
        <v>434</v>
      </c>
      <c r="C315" s="103"/>
      <c r="D315" s="103"/>
      <c r="E315" s="100" t="e">
        <f t="shared" si="4"/>
        <v>#DIV/0!</v>
      </c>
    </row>
    <row r="316" spans="2:5" hidden="1">
      <c r="B316" s="104" t="s">
        <v>435</v>
      </c>
      <c r="C316" s="103"/>
      <c r="D316" s="103"/>
      <c r="E316" s="100" t="e">
        <f t="shared" si="4"/>
        <v>#DIV/0!</v>
      </c>
    </row>
    <row r="317" spans="2:5" hidden="1">
      <c r="B317" s="104" t="s">
        <v>436</v>
      </c>
      <c r="C317" s="103"/>
      <c r="D317" s="103"/>
      <c r="E317" s="100" t="e">
        <f t="shared" si="4"/>
        <v>#DIV/0!</v>
      </c>
    </row>
    <row r="318" spans="2:5" hidden="1">
      <c r="B318" s="104" t="s">
        <v>437</v>
      </c>
      <c r="C318" s="103"/>
      <c r="D318" s="103"/>
      <c r="E318" s="100" t="e">
        <f t="shared" si="4"/>
        <v>#DIV/0!</v>
      </c>
    </row>
    <row r="319" spans="2:5" hidden="1">
      <c r="B319" s="107" t="s">
        <v>438</v>
      </c>
      <c r="C319" s="103">
        <v>290</v>
      </c>
      <c r="D319" s="102">
        <v>347</v>
      </c>
      <c r="E319" s="100">
        <f t="shared" si="4"/>
        <v>-0.164265129682997</v>
      </c>
    </row>
    <row r="320" spans="2:5" hidden="1">
      <c r="B320" s="107" t="s">
        <v>298</v>
      </c>
      <c r="C320" s="103"/>
      <c r="D320" s="103"/>
      <c r="E320" s="100" t="e">
        <f t="shared" si="4"/>
        <v>#DIV/0!</v>
      </c>
    </row>
    <row r="321" spans="2:5" hidden="1">
      <c r="B321" s="104" t="s">
        <v>265</v>
      </c>
      <c r="C321" s="103"/>
      <c r="D321" s="103"/>
      <c r="E321" s="100" t="e">
        <f t="shared" si="4"/>
        <v>#DIV/0!</v>
      </c>
    </row>
    <row r="322" spans="2:5" hidden="1">
      <c r="B322" s="101" t="s">
        <v>439</v>
      </c>
      <c r="C322" s="103"/>
      <c r="D322" s="103"/>
      <c r="E322" s="100" t="e">
        <f t="shared" si="4"/>
        <v>#DIV/0!</v>
      </c>
    </row>
    <row r="323" spans="2:5" hidden="1">
      <c r="B323" s="101" t="s">
        <v>440</v>
      </c>
      <c r="C323" s="99">
        <f>SUM(C324:C331)</f>
        <v>0</v>
      </c>
      <c r="D323" s="99">
        <f>SUM(D324:D331)</f>
        <v>0</v>
      </c>
      <c r="E323" s="100" t="e">
        <f t="shared" si="4"/>
        <v>#DIV/0!</v>
      </c>
    </row>
    <row r="324" spans="2:5" hidden="1">
      <c r="B324" s="101" t="s">
        <v>256</v>
      </c>
      <c r="C324" s="103"/>
      <c r="D324" s="103"/>
      <c r="E324" s="100" t="e">
        <f t="shared" si="4"/>
        <v>#DIV/0!</v>
      </c>
    </row>
    <row r="325" spans="2:5" hidden="1">
      <c r="B325" s="104" t="s">
        <v>257</v>
      </c>
      <c r="C325" s="103"/>
      <c r="D325" s="103"/>
      <c r="E325" s="100" t="e">
        <f t="shared" si="4"/>
        <v>#DIV/0!</v>
      </c>
    </row>
    <row r="326" spans="2:5" hidden="1">
      <c r="B326" s="104" t="s">
        <v>258</v>
      </c>
      <c r="C326" s="103"/>
      <c r="D326" s="103"/>
      <c r="E326" s="100" t="e">
        <f t="shared" si="4"/>
        <v>#DIV/0!</v>
      </c>
    </row>
    <row r="327" spans="2:5" hidden="1">
      <c r="B327" s="104" t="s">
        <v>441</v>
      </c>
      <c r="C327" s="103"/>
      <c r="D327" s="103"/>
      <c r="E327" s="100" t="e">
        <f t="shared" ref="E327:E390" si="5">(C327-D327)/D327</f>
        <v>#DIV/0!</v>
      </c>
    </row>
    <row r="328" spans="2:5" hidden="1">
      <c r="B328" s="97" t="s">
        <v>442</v>
      </c>
      <c r="C328" s="103"/>
      <c r="D328" s="103"/>
      <c r="E328" s="100" t="e">
        <f t="shared" si="5"/>
        <v>#DIV/0!</v>
      </c>
    </row>
    <row r="329" spans="2:5" hidden="1">
      <c r="B329" s="101" t="s">
        <v>443</v>
      </c>
      <c r="C329" s="103"/>
      <c r="D329" s="103"/>
      <c r="E329" s="100" t="e">
        <f t="shared" si="5"/>
        <v>#DIV/0!</v>
      </c>
    </row>
    <row r="330" spans="2:5" hidden="1">
      <c r="B330" s="101" t="s">
        <v>265</v>
      </c>
      <c r="C330" s="103"/>
      <c r="D330" s="103"/>
      <c r="E330" s="100" t="e">
        <f t="shared" si="5"/>
        <v>#DIV/0!</v>
      </c>
    </row>
    <row r="331" spans="2:5" hidden="1">
      <c r="B331" s="101" t="s">
        <v>444</v>
      </c>
      <c r="C331" s="103"/>
      <c r="D331" s="103"/>
      <c r="E331" s="100" t="e">
        <f t="shared" si="5"/>
        <v>#DIV/0!</v>
      </c>
    </row>
    <row r="332" spans="2:5" hidden="1">
      <c r="B332" s="104" t="s">
        <v>445</v>
      </c>
      <c r="C332" s="99">
        <f>SUM(C333:C341)</f>
        <v>0</v>
      </c>
      <c r="D332" s="99">
        <f>SUM(D333:D341)</f>
        <v>0</v>
      </c>
      <c r="E332" s="100" t="e">
        <f t="shared" si="5"/>
        <v>#DIV/0!</v>
      </c>
    </row>
    <row r="333" spans="2:5" hidden="1">
      <c r="B333" s="104" t="s">
        <v>256</v>
      </c>
      <c r="C333" s="103"/>
      <c r="D333" s="103"/>
      <c r="E333" s="100" t="e">
        <f t="shared" si="5"/>
        <v>#DIV/0!</v>
      </c>
    </row>
    <row r="334" spans="2:5" hidden="1">
      <c r="B334" s="104" t="s">
        <v>257</v>
      </c>
      <c r="C334" s="103"/>
      <c r="D334" s="103"/>
      <c r="E334" s="100" t="e">
        <f t="shared" si="5"/>
        <v>#DIV/0!</v>
      </c>
    </row>
    <row r="335" spans="2:5" hidden="1">
      <c r="B335" s="101" t="s">
        <v>258</v>
      </c>
      <c r="C335" s="103"/>
      <c r="D335" s="103"/>
      <c r="E335" s="100" t="e">
        <f t="shared" si="5"/>
        <v>#DIV/0!</v>
      </c>
    </row>
    <row r="336" spans="2:5" hidden="1">
      <c r="B336" s="101" t="s">
        <v>446</v>
      </c>
      <c r="C336" s="103"/>
      <c r="D336" s="103"/>
      <c r="E336" s="100" t="e">
        <f t="shared" si="5"/>
        <v>#DIV/0!</v>
      </c>
    </row>
    <row r="337" spans="2:5" hidden="1">
      <c r="B337" s="101" t="s">
        <v>447</v>
      </c>
      <c r="C337" s="103"/>
      <c r="D337" s="103"/>
      <c r="E337" s="100" t="e">
        <f t="shared" si="5"/>
        <v>#DIV/0!</v>
      </c>
    </row>
    <row r="338" spans="2:5" hidden="1">
      <c r="B338" s="104" t="s">
        <v>448</v>
      </c>
      <c r="C338" s="103"/>
      <c r="D338" s="103"/>
      <c r="E338" s="100" t="e">
        <f t="shared" si="5"/>
        <v>#DIV/0!</v>
      </c>
    </row>
    <row r="339" spans="2:5" hidden="1">
      <c r="B339" s="107" t="s">
        <v>298</v>
      </c>
      <c r="C339" s="103"/>
      <c r="D339" s="103"/>
      <c r="E339" s="100" t="e">
        <f t="shared" si="5"/>
        <v>#DIV/0!</v>
      </c>
    </row>
    <row r="340" spans="2:5" hidden="1">
      <c r="B340" s="104" t="s">
        <v>265</v>
      </c>
      <c r="C340" s="103"/>
      <c r="D340" s="103"/>
      <c r="E340" s="100" t="e">
        <f t="shared" si="5"/>
        <v>#DIV/0!</v>
      </c>
    </row>
    <row r="341" spans="2:5" hidden="1">
      <c r="B341" s="104" t="s">
        <v>449</v>
      </c>
      <c r="C341" s="103"/>
      <c r="D341" s="103"/>
      <c r="E341" s="100" t="e">
        <f t="shared" si="5"/>
        <v>#DIV/0!</v>
      </c>
    </row>
    <row r="342" spans="2:5" hidden="1">
      <c r="B342" s="97" t="s">
        <v>450</v>
      </c>
      <c r="C342" s="99">
        <f>SUM(C343:C349)</f>
        <v>0</v>
      </c>
      <c r="D342" s="99">
        <f>SUM(D343:D349)</f>
        <v>0</v>
      </c>
      <c r="E342" s="100" t="e">
        <f t="shared" si="5"/>
        <v>#DIV/0!</v>
      </c>
    </row>
    <row r="343" spans="2:5" hidden="1">
      <c r="B343" s="101" t="s">
        <v>256</v>
      </c>
      <c r="C343" s="103"/>
      <c r="D343" s="103"/>
      <c r="E343" s="100" t="e">
        <f t="shared" si="5"/>
        <v>#DIV/0!</v>
      </c>
    </row>
    <row r="344" spans="2:5" hidden="1">
      <c r="B344" s="101" t="s">
        <v>257</v>
      </c>
      <c r="C344" s="103"/>
      <c r="D344" s="103"/>
      <c r="E344" s="100" t="e">
        <f t="shared" si="5"/>
        <v>#DIV/0!</v>
      </c>
    </row>
    <row r="345" spans="2:5" hidden="1">
      <c r="B345" s="101" t="s">
        <v>258</v>
      </c>
      <c r="C345" s="103"/>
      <c r="D345" s="103"/>
      <c r="E345" s="100" t="e">
        <f t="shared" si="5"/>
        <v>#DIV/0!</v>
      </c>
    </row>
    <row r="346" spans="2:5" hidden="1">
      <c r="B346" s="104" t="s">
        <v>451</v>
      </c>
      <c r="C346" s="103"/>
      <c r="D346" s="103"/>
      <c r="E346" s="100" t="e">
        <f t="shared" si="5"/>
        <v>#DIV/0!</v>
      </c>
    </row>
    <row r="347" spans="2:5" hidden="1">
      <c r="B347" s="104" t="s">
        <v>452</v>
      </c>
      <c r="C347" s="103"/>
      <c r="D347" s="103"/>
      <c r="E347" s="100" t="e">
        <f t="shared" si="5"/>
        <v>#DIV/0!</v>
      </c>
    </row>
    <row r="348" spans="2:5" hidden="1">
      <c r="B348" s="104" t="s">
        <v>265</v>
      </c>
      <c r="C348" s="103"/>
      <c r="D348" s="103"/>
      <c r="E348" s="100" t="e">
        <f t="shared" si="5"/>
        <v>#DIV/0!</v>
      </c>
    </row>
    <row r="349" spans="2:5" hidden="1">
      <c r="B349" s="101" t="s">
        <v>453</v>
      </c>
      <c r="C349" s="103"/>
      <c r="D349" s="103"/>
      <c r="E349" s="100" t="e">
        <f t="shared" si="5"/>
        <v>#DIV/0!</v>
      </c>
    </row>
    <row r="350" spans="2:5" hidden="1">
      <c r="B350" s="101" t="s">
        <v>454</v>
      </c>
      <c r="C350" s="99">
        <f>SUM(C351:C355)</f>
        <v>0</v>
      </c>
      <c r="D350" s="99">
        <f>SUM(D351:D355)</f>
        <v>0</v>
      </c>
      <c r="E350" s="100" t="e">
        <f t="shared" si="5"/>
        <v>#DIV/0!</v>
      </c>
    </row>
    <row r="351" spans="2:5" hidden="1">
      <c r="B351" s="101" t="s">
        <v>256</v>
      </c>
      <c r="C351" s="103"/>
      <c r="D351" s="103"/>
      <c r="E351" s="100" t="e">
        <f t="shared" si="5"/>
        <v>#DIV/0!</v>
      </c>
    </row>
    <row r="352" spans="2:5" hidden="1">
      <c r="B352" s="104" t="s">
        <v>257</v>
      </c>
      <c r="C352" s="103"/>
      <c r="D352" s="103"/>
      <c r="E352" s="100" t="e">
        <f t="shared" si="5"/>
        <v>#DIV/0!</v>
      </c>
    </row>
    <row r="353" spans="2:5" hidden="1">
      <c r="B353" s="105" t="s">
        <v>298</v>
      </c>
      <c r="C353" s="103"/>
      <c r="D353" s="103"/>
      <c r="E353" s="100" t="e">
        <f t="shared" si="5"/>
        <v>#DIV/0!</v>
      </c>
    </row>
    <row r="354" spans="2:5" hidden="1">
      <c r="B354" s="107" t="s">
        <v>455</v>
      </c>
      <c r="C354" s="103"/>
      <c r="D354" s="103"/>
      <c r="E354" s="100" t="e">
        <f t="shared" si="5"/>
        <v>#DIV/0!</v>
      </c>
    </row>
    <row r="355" spans="2:5" hidden="1">
      <c r="B355" s="101" t="s">
        <v>456</v>
      </c>
      <c r="C355" s="103"/>
      <c r="D355" s="103"/>
      <c r="E355" s="100" t="e">
        <f t="shared" si="5"/>
        <v>#DIV/0!</v>
      </c>
    </row>
    <row r="356" spans="2:5" ht="16.5" hidden="1" customHeight="1">
      <c r="B356" s="101" t="s">
        <v>457</v>
      </c>
      <c r="C356" s="99">
        <f>SUM(C357)</f>
        <v>0</v>
      </c>
      <c r="D356" s="99">
        <f>SUM(D357)</f>
        <v>0</v>
      </c>
      <c r="E356" s="100" t="e">
        <f t="shared" si="5"/>
        <v>#DIV/0!</v>
      </c>
    </row>
    <row r="357" spans="2:5" ht="12" hidden="1" customHeight="1">
      <c r="B357" s="101" t="s">
        <v>458</v>
      </c>
      <c r="C357" s="103"/>
      <c r="D357" s="103"/>
      <c r="E357" s="100" t="e">
        <f t="shared" si="5"/>
        <v>#DIV/0!</v>
      </c>
    </row>
    <row r="358" spans="2:5" ht="19.5" customHeight="1">
      <c r="B358" s="97" t="s">
        <v>39</v>
      </c>
      <c r="C358" s="106">
        <f>SUM(C359,C364,C373,C380,C386,C390,C394,C398,C404,C411)</f>
        <v>14768</v>
      </c>
      <c r="D358" s="99">
        <f>SUM(D359,D364,D373,D380,D386,D390,D394,D398,D404,D411)</f>
        <v>13789.705400000001</v>
      </c>
      <c r="E358" s="100">
        <f t="shared" si="5"/>
        <v>7.0943836117050102E-2</v>
      </c>
    </row>
    <row r="359" spans="2:5" ht="16.5" hidden="1" customHeight="1">
      <c r="B359" s="104" t="s">
        <v>459</v>
      </c>
      <c r="C359" s="99">
        <f>SUM(C360:C363)</f>
        <v>0</v>
      </c>
      <c r="D359" s="99">
        <f>SUM(D360:D363)</f>
        <v>8.5</v>
      </c>
      <c r="E359" s="100">
        <f t="shared" si="5"/>
        <v>-1</v>
      </c>
    </row>
    <row r="360" spans="2:5" hidden="1">
      <c r="B360" s="101" t="s">
        <v>256</v>
      </c>
      <c r="C360" s="103"/>
      <c r="D360" s="103"/>
      <c r="E360" s="100"/>
    </row>
    <row r="361" spans="2:5" hidden="1">
      <c r="B361" s="101" t="s">
        <v>257</v>
      </c>
      <c r="C361" s="103"/>
      <c r="D361" s="103"/>
      <c r="E361" s="100"/>
    </row>
    <row r="362" spans="2:5" hidden="1">
      <c r="B362" s="101" t="s">
        <v>258</v>
      </c>
      <c r="C362" s="103"/>
      <c r="D362" s="103"/>
      <c r="E362" s="100"/>
    </row>
    <row r="363" spans="2:5" hidden="1">
      <c r="B363" s="104" t="s">
        <v>460</v>
      </c>
      <c r="C363" s="103"/>
      <c r="D363" s="103">
        <v>8.5</v>
      </c>
      <c r="E363" s="100">
        <f t="shared" si="5"/>
        <v>-1</v>
      </c>
    </row>
    <row r="364" spans="2:5" hidden="1">
      <c r="B364" s="101" t="s">
        <v>461</v>
      </c>
      <c r="C364" s="99">
        <f>SUM(C365:C372)</f>
        <v>14063</v>
      </c>
      <c r="D364" s="99">
        <f>SUM(D365:D372)</f>
        <v>12206.1445</v>
      </c>
      <c r="E364" s="100">
        <f t="shared" si="5"/>
        <v>0.15212465328425401</v>
      </c>
    </row>
    <row r="365" spans="2:5" hidden="1">
      <c r="B365" s="101" t="s">
        <v>462</v>
      </c>
      <c r="C365" s="103">
        <v>550</v>
      </c>
      <c r="D365" s="102">
        <v>526</v>
      </c>
      <c r="E365" s="100">
        <f t="shared" si="5"/>
        <v>4.5627376425855501E-2</v>
      </c>
    </row>
    <row r="366" spans="2:5" hidden="1">
      <c r="B366" s="101" t="s">
        <v>463</v>
      </c>
      <c r="C366" s="103">
        <v>6763</v>
      </c>
      <c r="D366" s="102">
        <v>6640.4643999999998</v>
      </c>
      <c r="E366" s="100">
        <f t="shared" si="5"/>
        <v>1.8452866037501899E-2</v>
      </c>
    </row>
    <row r="367" spans="2:5" hidden="1">
      <c r="B367" s="104" t="s">
        <v>464</v>
      </c>
      <c r="C367" s="103">
        <v>3900</v>
      </c>
      <c r="D367" s="102">
        <v>3342.3800999999999</v>
      </c>
      <c r="E367" s="100">
        <f t="shared" si="5"/>
        <v>0.166833179745176</v>
      </c>
    </row>
    <row r="368" spans="2:5" hidden="1">
      <c r="B368" s="104" t="s">
        <v>465</v>
      </c>
      <c r="C368" s="103">
        <v>350</v>
      </c>
      <c r="D368" s="102">
        <v>324</v>
      </c>
      <c r="E368" s="100">
        <f t="shared" si="5"/>
        <v>8.0246913580246895E-2</v>
      </c>
    </row>
    <row r="369" spans="2:5" hidden="1">
      <c r="B369" s="104" t="s">
        <v>466</v>
      </c>
      <c r="C369" s="103"/>
      <c r="D369" s="103"/>
      <c r="E369" s="100"/>
    </row>
    <row r="370" spans="2:5" hidden="1">
      <c r="B370" s="101" t="s">
        <v>467</v>
      </c>
      <c r="C370" s="103"/>
      <c r="D370" s="103"/>
      <c r="E370" s="100"/>
    </row>
    <row r="371" spans="2:5" hidden="1">
      <c r="B371" s="101" t="s">
        <v>468</v>
      </c>
      <c r="C371" s="103"/>
      <c r="D371" s="103"/>
      <c r="E371" s="100"/>
    </row>
    <row r="372" spans="2:5" hidden="1">
      <c r="B372" s="101" t="s">
        <v>469</v>
      </c>
      <c r="C372" s="103">
        <v>2500</v>
      </c>
      <c r="D372" s="102">
        <v>1373.3</v>
      </c>
      <c r="E372" s="100">
        <f t="shared" si="5"/>
        <v>0.82043253477026101</v>
      </c>
    </row>
    <row r="373" spans="2:5" hidden="1">
      <c r="B373" s="101" t="s">
        <v>470</v>
      </c>
      <c r="C373" s="99">
        <f>SUM(C374:C379)</f>
        <v>0</v>
      </c>
      <c r="D373" s="99">
        <f>SUM(D374:D379)</f>
        <v>0</v>
      </c>
      <c r="E373" s="100" t="e">
        <f t="shared" si="5"/>
        <v>#DIV/0!</v>
      </c>
    </row>
    <row r="374" spans="2:5" hidden="1">
      <c r="B374" s="101" t="s">
        <v>471</v>
      </c>
      <c r="C374" s="103"/>
      <c r="D374" s="103"/>
      <c r="E374" s="100" t="e">
        <f t="shared" si="5"/>
        <v>#DIV/0!</v>
      </c>
    </row>
    <row r="375" spans="2:5" hidden="1">
      <c r="B375" s="101" t="s">
        <v>472</v>
      </c>
      <c r="C375" s="103"/>
      <c r="D375" s="103"/>
      <c r="E375" s="100" t="e">
        <f t="shared" si="5"/>
        <v>#DIV/0!</v>
      </c>
    </row>
    <row r="376" spans="2:5" hidden="1">
      <c r="B376" s="101" t="s">
        <v>473</v>
      </c>
      <c r="C376" s="103"/>
      <c r="D376" s="103"/>
      <c r="E376" s="100" t="e">
        <f t="shared" si="5"/>
        <v>#DIV/0!</v>
      </c>
    </row>
    <row r="377" spans="2:5" hidden="1">
      <c r="B377" s="104" t="s">
        <v>474</v>
      </c>
      <c r="C377" s="103"/>
      <c r="D377" s="103"/>
      <c r="E377" s="100" t="e">
        <f t="shared" si="5"/>
        <v>#DIV/0!</v>
      </c>
    </row>
    <row r="378" spans="2:5" hidden="1">
      <c r="B378" s="104" t="s">
        <v>475</v>
      </c>
      <c r="C378" s="103"/>
      <c r="D378" s="103"/>
      <c r="E378" s="100" t="e">
        <f t="shared" si="5"/>
        <v>#DIV/0!</v>
      </c>
    </row>
    <row r="379" spans="2:5" hidden="1">
      <c r="B379" s="104" t="s">
        <v>476</v>
      </c>
      <c r="C379" s="103"/>
      <c r="D379" s="103"/>
      <c r="E379" s="100" t="e">
        <f t="shared" si="5"/>
        <v>#DIV/0!</v>
      </c>
    </row>
    <row r="380" spans="2:5" hidden="1">
      <c r="B380" s="97" t="s">
        <v>477</v>
      </c>
      <c r="C380" s="99">
        <f>SUM(C381:C385)</f>
        <v>0</v>
      </c>
      <c r="D380" s="99">
        <f>SUM(D381:D385)</f>
        <v>0</v>
      </c>
      <c r="E380" s="100" t="e">
        <f t="shared" si="5"/>
        <v>#DIV/0!</v>
      </c>
    </row>
    <row r="381" spans="2:5" hidden="1">
      <c r="B381" s="101" t="s">
        <v>478</v>
      </c>
      <c r="C381" s="103"/>
      <c r="D381" s="103"/>
      <c r="E381" s="100" t="e">
        <f t="shared" si="5"/>
        <v>#DIV/0!</v>
      </c>
    </row>
    <row r="382" spans="2:5" hidden="1">
      <c r="B382" s="101" t="s">
        <v>479</v>
      </c>
      <c r="C382" s="103"/>
      <c r="D382" s="103"/>
      <c r="E382" s="100" t="e">
        <f t="shared" si="5"/>
        <v>#DIV/0!</v>
      </c>
    </row>
    <row r="383" spans="2:5" hidden="1">
      <c r="B383" s="101" t="s">
        <v>480</v>
      </c>
      <c r="C383" s="103"/>
      <c r="D383" s="103"/>
      <c r="E383" s="100" t="e">
        <f t="shared" si="5"/>
        <v>#DIV/0!</v>
      </c>
    </row>
    <row r="384" spans="2:5" hidden="1">
      <c r="B384" s="104" t="s">
        <v>481</v>
      </c>
      <c r="C384" s="103"/>
      <c r="D384" s="103"/>
      <c r="E384" s="100" t="e">
        <f t="shared" si="5"/>
        <v>#DIV/0!</v>
      </c>
    </row>
    <row r="385" spans="2:5" hidden="1">
      <c r="B385" s="104" t="s">
        <v>482</v>
      </c>
      <c r="C385" s="103"/>
      <c r="D385" s="103"/>
      <c r="E385" s="100" t="e">
        <f t="shared" si="5"/>
        <v>#DIV/0!</v>
      </c>
    </row>
    <row r="386" spans="2:5" hidden="1">
      <c r="B386" s="104" t="s">
        <v>483</v>
      </c>
      <c r="C386" s="99">
        <f>SUM(C387:C389)</f>
        <v>0</v>
      </c>
      <c r="D386" s="99">
        <f>SUM(D387:D389)</f>
        <v>0</v>
      </c>
      <c r="E386" s="100" t="e">
        <f t="shared" si="5"/>
        <v>#DIV/0!</v>
      </c>
    </row>
    <row r="387" spans="2:5" hidden="1">
      <c r="B387" s="101" t="s">
        <v>484</v>
      </c>
      <c r="C387" s="103"/>
      <c r="D387" s="103"/>
      <c r="E387" s="100" t="e">
        <f t="shared" si="5"/>
        <v>#DIV/0!</v>
      </c>
    </row>
    <row r="388" spans="2:5" hidden="1">
      <c r="B388" s="101" t="s">
        <v>485</v>
      </c>
      <c r="C388" s="103"/>
      <c r="D388" s="103"/>
      <c r="E388" s="100" t="e">
        <f t="shared" si="5"/>
        <v>#DIV/0!</v>
      </c>
    </row>
    <row r="389" spans="2:5" hidden="1">
      <c r="B389" s="101" t="s">
        <v>486</v>
      </c>
      <c r="C389" s="103"/>
      <c r="D389" s="103"/>
      <c r="E389" s="100" t="e">
        <f t="shared" si="5"/>
        <v>#DIV/0!</v>
      </c>
    </row>
    <row r="390" spans="2:5" hidden="1">
      <c r="B390" s="104" t="s">
        <v>487</v>
      </c>
      <c r="C390" s="99">
        <f>SUM(C391:C393)</f>
        <v>0</v>
      </c>
      <c r="D390" s="99">
        <f>SUM(D391:D393)</f>
        <v>0</v>
      </c>
      <c r="E390" s="100" t="e">
        <f t="shared" si="5"/>
        <v>#DIV/0!</v>
      </c>
    </row>
    <row r="391" spans="2:5" hidden="1">
      <c r="B391" s="104" t="s">
        <v>488</v>
      </c>
      <c r="C391" s="103"/>
      <c r="D391" s="103"/>
      <c r="E391" s="100" t="e">
        <f t="shared" ref="E391:E454" si="6">(C391-D391)/D391</f>
        <v>#DIV/0!</v>
      </c>
    </row>
    <row r="392" spans="2:5" hidden="1">
      <c r="B392" s="104" t="s">
        <v>489</v>
      </c>
      <c r="C392" s="103"/>
      <c r="D392" s="103"/>
      <c r="E392" s="100" t="e">
        <f t="shared" si="6"/>
        <v>#DIV/0!</v>
      </c>
    </row>
    <row r="393" spans="2:5" hidden="1">
      <c r="B393" s="97" t="s">
        <v>490</v>
      </c>
      <c r="C393" s="103"/>
      <c r="D393" s="103"/>
      <c r="E393" s="100" t="e">
        <f t="shared" si="6"/>
        <v>#DIV/0!</v>
      </c>
    </row>
    <row r="394" spans="2:5" hidden="1">
      <c r="B394" s="101" t="s">
        <v>491</v>
      </c>
      <c r="C394" s="99">
        <f>SUM(C395:C397)</f>
        <v>5</v>
      </c>
      <c r="D394" s="99">
        <f>SUM(D395:D397)</f>
        <v>5</v>
      </c>
      <c r="E394" s="100">
        <f t="shared" si="6"/>
        <v>0</v>
      </c>
    </row>
    <row r="395" spans="2:5" hidden="1">
      <c r="B395" s="101" t="s">
        <v>492</v>
      </c>
      <c r="C395" s="103">
        <v>5</v>
      </c>
      <c r="D395" s="103">
        <v>5</v>
      </c>
      <c r="E395" s="100">
        <f t="shared" si="6"/>
        <v>0</v>
      </c>
    </row>
    <row r="396" spans="2:5" hidden="1">
      <c r="B396" s="101" t="s">
        <v>493</v>
      </c>
      <c r="C396" s="103"/>
      <c r="D396" s="103"/>
      <c r="E396" s="100" t="e">
        <f t="shared" si="6"/>
        <v>#DIV/0!</v>
      </c>
    </row>
    <row r="397" spans="2:5" hidden="1">
      <c r="B397" s="104" t="s">
        <v>494</v>
      </c>
      <c r="C397" s="103"/>
      <c r="D397" s="103"/>
      <c r="E397" s="100" t="e">
        <f t="shared" si="6"/>
        <v>#DIV/0!</v>
      </c>
    </row>
    <row r="398" spans="2:5" hidden="1">
      <c r="B398" s="104" t="s">
        <v>495</v>
      </c>
      <c r="C398" s="99">
        <f>SUM(C399:C403)</f>
        <v>0</v>
      </c>
      <c r="D398" s="99">
        <f>SUM(D399:D403)</f>
        <v>0</v>
      </c>
      <c r="E398" s="100" t="e">
        <f t="shared" si="6"/>
        <v>#DIV/0!</v>
      </c>
    </row>
    <row r="399" spans="2:5" hidden="1">
      <c r="B399" s="104" t="s">
        <v>496</v>
      </c>
      <c r="C399" s="103"/>
      <c r="D399" s="103"/>
      <c r="E399" s="100" t="e">
        <f t="shared" si="6"/>
        <v>#DIV/0!</v>
      </c>
    </row>
    <row r="400" spans="2:5" hidden="1">
      <c r="B400" s="101" t="s">
        <v>497</v>
      </c>
      <c r="C400" s="103"/>
      <c r="D400" s="103"/>
      <c r="E400" s="100" t="e">
        <f t="shared" si="6"/>
        <v>#DIV/0!</v>
      </c>
    </row>
    <row r="401" spans="2:5" hidden="1">
      <c r="B401" s="101" t="s">
        <v>498</v>
      </c>
      <c r="C401" s="103"/>
      <c r="D401" s="103"/>
      <c r="E401" s="100" t="e">
        <f t="shared" si="6"/>
        <v>#DIV/0!</v>
      </c>
    </row>
    <row r="402" spans="2:5" hidden="1">
      <c r="B402" s="101" t="s">
        <v>499</v>
      </c>
      <c r="C402" s="103"/>
      <c r="D402" s="103"/>
      <c r="E402" s="100" t="e">
        <f t="shared" si="6"/>
        <v>#DIV/0!</v>
      </c>
    </row>
    <row r="403" spans="2:5" hidden="1">
      <c r="B403" s="101" t="s">
        <v>500</v>
      </c>
      <c r="C403" s="103"/>
      <c r="D403" s="103"/>
      <c r="E403" s="100" t="e">
        <f t="shared" si="6"/>
        <v>#DIV/0!</v>
      </c>
    </row>
    <row r="404" spans="2:5" hidden="1">
      <c r="B404" s="101" t="s">
        <v>501</v>
      </c>
      <c r="C404" s="99">
        <f>SUM(C405:C410)</f>
        <v>700</v>
      </c>
      <c r="D404" s="99">
        <f>SUM(D405:D410)</f>
        <v>1570.0608999999999</v>
      </c>
      <c r="E404" s="100">
        <f t="shared" si="6"/>
        <v>-0.55415742153696101</v>
      </c>
    </row>
    <row r="405" spans="2:5" hidden="1">
      <c r="B405" s="104" t="s">
        <v>502</v>
      </c>
      <c r="C405" s="103">
        <v>600</v>
      </c>
      <c r="D405" s="102">
        <v>1370.0608999999999</v>
      </c>
      <c r="E405" s="100">
        <f t="shared" si="6"/>
        <v>-0.56206326302721299</v>
      </c>
    </row>
    <row r="406" spans="2:5" hidden="1">
      <c r="B406" s="104" t="s">
        <v>503</v>
      </c>
      <c r="C406" s="103">
        <v>100</v>
      </c>
      <c r="D406" s="102">
        <v>200</v>
      </c>
      <c r="E406" s="100">
        <f t="shared" si="6"/>
        <v>-0.5</v>
      </c>
    </row>
    <row r="407" spans="2:5" hidden="1">
      <c r="B407" s="104" t="s">
        <v>504</v>
      </c>
      <c r="C407" s="103"/>
      <c r="D407" s="103"/>
      <c r="E407" s="100" t="e">
        <f t="shared" si="6"/>
        <v>#DIV/0!</v>
      </c>
    </row>
    <row r="408" spans="2:5" hidden="1">
      <c r="B408" s="97" t="s">
        <v>505</v>
      </c>
      <c r="C408" s="103"/>
      <c r="D408" s="103"/>
      <c r="E408" s="100" t="e">
        <f t="shared" si="6"/>
        <v>#DIV/0!</v>
      </c>
    </row>
    <row r="409" spans="2:5" hidden="1">
      <c r="B409" s="101" t="s">
        <v>506</v>
      </c>
      <c r="C409" s="103"/>
      <c r="D409" s="103"/>
      <c r="E409" s="100" t="e">
        <f t="shared" si="6"/>
        <v>#DIV/0!</v>
      </c>
    </row>
    <row r="410" spans="2:5" hidden="1">
      <c r="B410" s="101" t="s">
        <v>507</v>
      </c>
      <c r="C410" s="103"/>
      <c r="D410" s="103"/>
      <c r="E410" s="100" t="e">
        <f t="shared" si="6"/>
        <v>#DIV/0!</v>
      </c>
    </row>
    <row r="411" spans="2:5" hidden="1">
      <c r="B411" s="101" t="s">
        <v>508</v>
      </c>
      <c r="C411" s="103"/>
      <c r="D411" s="103"/>
      <c r="E411" s="100" t="e">
        <f t="shared" si="6"/>
        <v>#DIV/0!</v>
      </c>
    </row>
    <row r="412" spans="2:5" hidden="1">
      <c r="B412" s="97" t="s">
        <v>40</v>
      </c>
      <c r="C412" s="99">
        <f>SUM(C413,C418,C427,C433,C439,C444,C449,C456,C460,C463)</f>
        <v>0</v>
      </c>
      <c r="D412" s="99">
        <f>SUM(D413,D418,D427,D433,D439,D444,D449,D456,D460,D463)</f>
        <v>0</v>
      </c>
      <c r="E412" s="100" t="e">
        <f t="shared" si="6"/>
        <v>#DIV/0!</v>
      </c>
    </row>
    <row r="413" spans="2:5" hidden="1">
      <c r="B413" s="104" t="s">
        <v>509</v>
      </c>
      <c r="C413" s="99">
        <f>SUM(C414:C417)</f>
        <v>0</v>
      </c>
      <c r="D413" s="99">
        <f>SUM(D414:D417)</f>
        <v>0</v>
      </c>
      <c r="E413" s="100" t="e">
        <f t="shared" si="6"/>
        <v>#DIV/0!</v>
      </c>
    </row>
    <row r="414" spans="2:5" hidden="1">
      <c r="B414" s="101" t="s">
        <v>256</v>
      </c>
      <c r="C414" s="103"/>
      <c r="D414" s="103"/>
      <c r="E414" s="100" t="e">
        <f t="shared" si="6"/>
        <v>#DIV/0!</v>
      </c>
    </row>
    <row r="415" spans="2:5" hidden="1">
      <c r="B415" s="101" t="s">
        <v>257</v>
      </c>
      <c r="C415" s="103"/>
      <c r="D415" s="103"/>
      <c r="E415" s="100" t="e">
        <f t="shared" si="6"/>
        <v>#DIV/0!</v>
      </c>
    </row>
    <row r="416" spans="2:5" hidden="1">
      <c r="B416" s="101" t="s">
        <v>258</v>
      </c>
      <c r="C416" s="103"/>
      <c r="D416" s="103"/>
      <c r="E416" s="100" t="e">
        <f t="shared" si="6"/>
        <v>#DIV/0!</v>
      </c>
    </row>
    <row r="417" spans="2:5" hidden="1">
      <c r="B417" s="104" t="s">
        <v>510</v>
      </c>
      <c r="C417" s="103"/>
      <c r="D417" s="103"/>
      <c r="E417" s="100" t="e">
        <f t="shared" si="6"/>
        <v>#DIV/0!</v>
      </c>
    </row>
    <row r="418" spans="2:5" hidden="1">
      <c r="B418" s="101" t="s">
        <v>511</v>
      </c>
      <c r="C418" s="99">
        <f>SUM(C419:C426)</f>
        <v>0</v>
      </c>
      <c r="D418" s="99">
        <f>SUM(D419:D426)</f>
        <v>0</v>
      </c>
      <c r="E418" s="100" t="e">
        <f t="shared" si="6"/>
        <v>#DIV/0!</v>
      </c>
    </row>
    <row r="419" spans="2:5" hidden="1">
      <c r="B419" s="101" t="s">
        <v>512</v>
      </c>
      <c r="C419" s="103"/>
      <c r="D419" s="103"/>
      <c r="E419" s="100" t="e">
        <f t="shared" si="6"/>
        <v>#DIV/0!</v>
      </c>
    </row>
    <row r="420" spans="2:5" hidden="1">
      <c r="B420" s="101" t="s">
        <v>513</v>
      </c>
      <c r="C420" s="103"/>
      <c r="D420" s="103"/>
      <c r="E420" s="100" t="e">
        <f t="shared" si="6"/>
        <v>#DIV/0!</v>
      </c>
    </row>
    <row r="421" spans="2:5" hidden="1">
      <c r="B421" s="97" t="s">
        <v>514</v>
      </c>
      <c r="C421" s="103"/>
      <c r="D421" s="103"/>
      <c r="E421" s="100" t="e">
        <f t="shared" si="6"/>
        <v>#DIV/0!</v>
      </c>
    </row>
    <row r="422" spans="2:5" hidden="1">
      <c r="B422" s="101" t="s">
        <v>515</v>
      </c>
      <c r="C422" s="103"/>
      <c r="D422" s="103"/>
      <c r="E422" s="100" t="e">
        <f t="shared" si="6"/>
        <v>#DIV/0!</v>
      </c>
    </row>
    <row r="423" spans="2:5" hidden="1">
      <c r="B423" s="101" t="s">
        <v>516</v>
      </c>
      <c r="C423" s="103"/>
      <c r="D423" s="103"/>
      <c r="E423" s="100" t="e">
        <f t="shared" si="6"/>
        <v>#DIV/0!</v>
      </c>
    </row>
    <row r="424" spans="2:5" hidden="1">
      <c r="B424" s="101" t="s">
        <v>517</v>
      </c>
      <c r="C424" s="103"/>
      <c r="D424" s="103"/>
      <c r="E424" s="100" t="e">
        <f t="shared" si="6"/>
        <v>#DIV/0!</v>
      </c>
    </row>
    <row r="425" spans="2:5" hidden="1">
      <c r="B425" s="104" t="s">
        <v>518</v>
      </c>
      <c r="C425" s="103"/>
      <c r="D425" s="103"/>
      <c r="E425" s="100" t="e">
        <f t="shared" si="6"/>
        <v>#DIV/0!</v>
      </c>
    </row>
    <row r="426" spans="2:5" hidden="1">
      <c r="B426" s="104" t="s">
        <v>519</v>
      </c>
      <c r="C426" s="103"/>
      <c r="D426" s="103"/>
      <c r="E426" s="100" t="e">
        <f t="shared" si="6"/>
        <v>#DIV/0!</v>
      </c>
    </row>
    <row r="427" spans="2:5" hidden="1">
      <c r="B427" s="104" t="s">
        <v>520</v>
      </c>
      <c r="C427" s="99">
        <f>SUM(C428:C432)</f>
        <v>0</v>
      </c>
      <c r="D427" s="99">
        <f>SUM(D428:D432)</f>
        <v>0</v>
      </c>
      <c r="E427" s="100" t="e">
        <f t="shared" si="6"/>
        <v>#DIV/0!</v>
      </c>
    </row>
    <row r="428" spans="2:5" hidden="1">
      <c r="B428" s="101" t="s">
        <v>512</v>
      </c>
      <c r="C428" s="103"/>
      <c r="D428" s="103"/>
      <c r="E428" s="100" t="e">
        <f t="shared" si="6"/>
        <v>#DIV/0!</v>
      </c>
    </row>
    <row r="429" spans="2:5" hidden="1">
      <c r="B429" s="101" t="s">
        <v>521</v>
      </c>
      <c r="C429" s="103"/>
      <c r="D429" s="103"/>
      <c r="E429" s="100" t="e">
        <f t="shared" si="6"/>
        <v>#DIV/0!</v>
      </c>
    </row>
    <row r="430" spans="2:5" hidden="1">
      <c r="B430" s="101" t="s">
        <v>522</v>
      </c>
      <c r="C430" s="103"/>
      <c r="D430" s="103"/>
      <c r="E430" s="100" t="e">
        <f t="shared" si="6"/>
        <v>#DIV/0!</v>
      </c>
    </row>
    <row r="431" spans="2:5" hidden="1">
      <c r="B431" s="104" t="s">
        <v>523</v>
      </c>
      <c r="C431" s="103"/>
      <c r="D431" s="103"/>
      <c r="E431" s="100" t="e">
        <f t="shared" si="6"/>
        <v>#DIV/0!</v>
      </c>
    </row>
    <row r="432" spans="2:5" hidden="1">
      <c r="B432" s="104" t="s">
        <v>524</v>
      </c>
      <c r="C432" s="103"/>
      <c r="D432" s="103"/>
      <c r="E432" s="100" t="e">
        <f t="shared" si="6"/>
        <v>#DIV/0!</v>
      </c>
    </row>
    <row r="433" spans="2:5" hidden="1">
      <c r="B433" s="104" t="s">
        <v>525</v>
      </c>
      <c r="C433" s="99">
        <f>SUM(C434:C438)</f>
        <v>0</v>
      </c>
      <c r="D433" s="99">
        <f>SUM(D434:D438)</f>
        <v>0</v>
      </c>
      <c r="E433" s="100" t="e">
        <f t="shared" si="6"/>
        <v>#DIV/0!</v>
      </c>
    </row>
    <row r="434" spans="2:5" hidden="1">
      <c r="B434" s="97" t="s">
        <v>512</v>
      </c>
      <c r="C434" s="103"/>
      <c r="D434" s="103"/>
      <c r="E434" s="100" t="e">
        <f t="shared" si="6"/>
        <v>#DIV/0!</v>
      </c>
    </row>
    <row r="435" spans="2:5" hidden="1">
      <c r="B435" s="101" t="s">
        <v>526</v>
      </c>
      <c r="C435" s="103"/>
      <c r="D435" s="103"/>
      <c r="E435" s="100" t="e">
        <f t="shared" si="6"/>
        <v>#DIV/0!</v>
      </c>
    </row>
    <row r="436" spans="2:5" hidden="1">
      <c r="B436" s="101" t="s">
        <v>527</v>
      </c>
      <c r="C436" s="103"/>
      <c r="D436" s="103"/>
      <c r="E436" s="100" t="e">
        <f t="shared" si="6"/>
        <v>#DIV/0!</v>
      </c>
    </row>
    <row r="437" spans="2:5" hidden="1">
      <c r="B437" s="101" t="s">
        <v>528</v>
      </c>
      <c r="C437" s="103"/>
      <c r="D437" s="103"/>
      <c r="E437" s="100" t="e">
        <f t="shared" si="6"/>
        <v>#DIV/0!</v>
      </c>
    </row>
    <row r="438" spans="2:5" hidden="1">
      <c r="B438" s="104" t="s">
        <v>529</v>
      </c>
      <c r="C438" s="103"/>
      <c r="D438" s="103"/>
      <c r="E438" s="100" t="e">
        <f t="shared" si="6"/>
        <v>#DIV/0!</v>
      </c>
    </row>
    <row r="439" spans="2:5" hidden="1">
      <c r="B439" s="104" t="s">
        <v>530</v>
      </c>
      <c r="C439" s="99">
        <f>SUM(C440:C443)</f>
        <v>0</v>
      </c>
      <c r="D439" s="99">
        <f>SUM(D440:D443)</f>
        <v>0</v>
      </c>
      <c r="E439" s="100" t="e">
        <f t="shared" si="6"/>
        <v>#DIV/0!</v>
      </c>
    </row>
    <row r="440" spans="2:5" hidden="1">
      <c r="B440" s="104" t="s">
        <v>512</v>
      </c>
      <c r="C440" s="103"/>
      <c r="D440" s="103"/>
      <c r="E440" s="100" t="e">
        <f t="shared" si="6"/>
        <v>#DIV/0!</v>
      </c>
    </row>
    <row r="441" spans="2:5" hidden="1">
      <c r="B441" s="101" t="s">
        <v>531</v>
      </c>
      <c r="C441" s="103"/>
      <c r="D441" s="103"/>
      <c r="E441" s="100" t="e">
        <f t="shared" si="6"/>
        <v>#DIV/0!</v>
      </c>
    </row>
    <row r="442" spans="2:5" hidden="1">
      <c r="B442" s="101" t="s">
        <v>532</v>
      </c>
      <c r="C442" s="103"/>
      <c r="D442" s="103"/>
      <c r="E442" s="100" t="e">
        <f t="shared" si="6"/>
        <v>#DIV/0!</v>
      </c>
    </row>
    <row r="443" spans="2:5" hidden="1">
      <c r="B443" s="101" t="s">
        <v>533</v>
      </c>
      <c r="C443" s="103"/>
      <c r="D443" s="103"/>
      <c r="E443" s="100" t="e">
        <f t="shared" si="6"/>
        <v>#DIV/0!</v>
      </c>
    </row>
    <row r="444" spans="2:5" hidden="1">
      <c r="B444" s="104" t="s">
        <v>534</v>
      </c>
      <c r="C444" s="99">
        <f>SUM(C445:C448)</f>
        <v>0</v>
      </c>
      <c r="D444" s="99">
        <f>SUM(D445:D448)</f>
        <v>0</v>
      </c>
      <c r="E444" s="100" t="e">
        <f t="shared" si="6"/>
        <v>#DIV/0!</v>
      </c>
    </row>
    <row r="445" spans="2:5" hidden="1">
      <c r="B445" s="104" t="s">
        <v>535</v>
      </c>
      <c r="C445" s="103"/>
      <c r="D445" s="103"/>
      <c r="E445" s="100" t="e">
        <f t="shared" si="6"/>
        <v>#DIV/0!</v>
      </c>
    </row>
    <row r="446" spans="2:5" hidden="1">
      <c r="B446" s="104" t="s">
        <v>536</v>
      </c>
      <c r="C446" s="103"/>
      <c r="D446" s="103"/>
      <c r="E446" s="100" t="e">
        <f t="shared" si="6"/>
        <v>#DIV/0!</v>
      </c>
    </row>
    <row r="447" spans="2:5" hidden="1">
      <c r="B447" s="104" t="s">
        <v>537</v>
      </c>
      <c r="C447" s="103"/>
      <c r="D447" s="103"/>
      <c r="E447" s="100" t="e">
        <f t="shared" si="6"/>
        <v>#DIV/0!</v>
      </c>
    </row>
    <row r="448" spans="2:5" hidden="1">
      <c r="B448" s="104" t="s">
        <v>538</v>
      </c>
      <c r="C448" s="103"/>
      <c r="D448" s="103"/>
      <c r="E448" s="100" t="e">
        <f t="shared" si="6"/>
        <v>#DIV/0!</v>
      </c>
    </row>
    <row r="449" spans="2:5" hidden="1">
      <c r="B449" s="101" t="s">
        <v>539</v>
      </c>
      <c r="C449" s="99">
        <f>SUM(C450:C455)</f>
        <v>0</v>
      </c>
      <c r="D449" s="99">
        <f>SUM(D450:D455)</f>
        <v>0</v>
      </c>
      <c r="E449" s="100" t="e">
        <f t="shared" si="6"/>
        <v>#DIV/0!</v>
      </c>
    </row>
    <row r="450" spans="2:5" hidden="1">
      <c r="B450" s="101" t="s">
        <v>512</v>
      </c>
      <c r="C450" s="103"/>
      <c r="D450" s="103"/>
      <c r="E450" s="100" t="e">
        <f t="shared" si="6"/>
        <v>#DIV/0!</v>
      </c>
    </row>
    <row r="451" spans="2:5" hidden="1">
      <c r="B451" s="104" t="s">
        <v>540</v>
      </c>
      <c r="C451" s="103"/>
      <c r="D451" s="103"/>
      <c r="E451" s="100" t="e">
        <f t="shared" si="6"/>
        <v>#DIV/0!</v>
      </c>
    </row>
    <row r="452" spans="2:5" hidden="1">
      <c r="B452" s="104" t="s">
        <v>541</v>
      </c>
      <c r="C452" s="103"/>
      <c r="D452" s="103"/>
      <c r="E452" s="100" t="e">
        <f t="shared" si="6"/>
        <v>#DIV/0!</v>
      </c>
    </row>
    <row r="453" spans="2:5" hidden="1">
      <c r="B453" s="104" t="s">
        <v>542</v>
      </c>
      <c r="C453" s="103"/>
      <c r="D453" s="103"/>
      <c r="E453" s="100" t="e">
        <f t="shared" si="6"/>
        <v>#DIV/0!</v>
      </c>
    </row>
    <row r="454" spans="2:5" hidden="1">
      <c r="B454" s="101" t="s">
        <v>543</v>
      </c>
      <c r="C454" s="103"/>
      <c r="D454" s="103"/>
      <c r="E454" s="100" t="e">
        <f t="shared" si="6"/>
        <v>#DIV/0!</v>
      </c>
    </row>
    <row r="455" spans="2:5" hidden="1">
      <c r="B455" s="101" t="s">
        <v>544</v>
      </c>
      <c r="C455" s="103"/>
      <c r="D455" s="103"/>
      <c r="E455" s="100" t="e">
        <f t="shared" ref="E455:E517" si="7">(C455-D455)/D455</f>
        <v>#DIV/0!</v>
      </c>
    </row>
    <row r="456" spans="2:5" hidden="1">
      <c r="B456" s="101" t="s">
        <v>545</v>
      </c>
      <c r="C456" s="99">
        <f>SUM(C457:C459)</f>
        <v>0</v>
      </c>
      <c r="D456" s="99">
        <f>SUM(D457:D459)</f>
        <v>0</v>
      </c>
      <c r="E456" s="100" t="e">
        <f t="shared" si="7"/>
        <v>#DIV/0!</v>
      </c>
    </row>
    <row r="457" spans="2:5" hidden="1">
      <c r="B457" s="104" t="s">
        <v>546</v>
      </c>
      <c r="C457" s="103"/>
      <c r="D457" s="103"/>
      <c r="E457" s="100" t="e">
        <f t="shared" si="7"/>
        <v>#DIV/0!</v>
      </c>
    </row>
    <row r="458" spans="2:5" hidden="1">
      <c r="B458" s="104" t="s">
        <v>547</v>
      </c>
      <c r="C458" s="103"/>
      <c r="D458" s="103"/>
      <c r="E458" s="100" t="e">
        <f t="shared" si="7"/>
        <v>#DIV/0!</v>
      </c>
    </row>
    <row r="459" spans="2:5" hidden="1">
      <c r="B459" s="104" t="s">
        <v>548</v>
      </c>
      <c r="C459" s="103"/>
      <c r="D459" s="103"/>
      <c r="E459" s="100" t="e">
        <f t="shared" si="7"/>
        <v>#DIV/0!</v>
      </c>
    </row>
    <row r="460" spans="2:5" hidden="1">
      <c r="B460" s="97" t="s">
        <v>549</v>
      </c>
      <c r="C460" s="99">
        <f>SUM(C461:C462)</f>
        <v>0</v>
      </c>
      <c r="D460" s="99">
        <f>SUM(D461:D462)</f>
        <v>0</v>
      </c>
      <c r="E460" s="100" t="e">
        <f t="shared" si="7"/>
        <v>#DIV/0!</v>
      </c>
    </row>
    <row r="461" spans="2:5" hidden="1">
      <c r="B461" s="104" t="s">
        <v>550</v>
      </c>
      <c r="C461" s="103"/>
      <c r="D461" s="103"/>
      <c r="E461" s="100" t="e">
        <f t="shared" si="7"/>
        <v>#DIV/0!</v>
      </c>
    </row>
    <row r="462" spans="2:5" hidden="1">
      <c r="B462" s="104" t="s">
        <v>551</v>
      </c>
      <c r="C462" s="103"/>
      <c r="D462" s="103"/>
      <c r="E462" s="100" t="e">
        <f t="shared" si="7"/>
        <v>#DIV/0!</v>
      </c>
    </row>
    <row r="463" spans="2:5" hidden="1">
      <c r="B463" s="101" t="s">
        <v>552</v>
      </c>
      <c r="C463" s="99">
        <f>SUM(C464:C467)</f>
        <v>0</v>
      </c>
      <c r="D463" s="99">
        <f>SUM(D464:D467)</f>
        <v>0</v>
      </c>
      <c r="E463" s="100" t="e">
        <f t="shared" si="7"/>
        <v>#DIV/0!</v>
      </c>
    </row>
    <row r="464" spans="2:5" hidden="1">
      <c r="B464" s="101" t="s">
        <v>553</v>
      </c>
      <c r="C464" s="103"/>
      <c r="D464" s="103"/>
      <c r="E464" s="100" t="e">
        <f t="shared" si="7"/>
        <v>#DIV/0!</v>
      </c>
    </row>
    <row r="465" spans="2:5" hidden="1">
      <c r="B465" s="104" t="s">
        <v>554</v>
      </c>
      <c r="C465" s="103"/>
      <c r="D465" s="103"/>
      <c r="E465" s="100" t="e">
        <f t="shared" si="7"/>
        <v>#DIV/0!</v>
      </c>
    </row>
    <row r="466" spans="2:5" hidden="1">
      <c r="B466" s="104" t="s">
        <v>555</v>
      </c>
      <c r="C466" s="103"/>
      <c r="D466" s="103"/>
      <c r="E466" s="100" t="e">
        <f t="shared" si="7"/>
        <v>#DIV/0!</v>
      </c>
    </row>
    <row r="467" spans="2:5" hidden="1">
      <c r="B467" s="104" t="s">
        <v>556</v>
      </c>
      <c r="C467" s="103"/>
      <c r="D467" s="103"/>
      <c r="E467" s="100" t="e">
        <f t="shared" si="7"/>
        <v>#DIV/0!</v>
      </c>
    </row>
    <row r="468" spans="2:5" ht="22.5" customHeight="1">
      <c r="B468" s="109" t="s">
        <v>557</v>
      </c>
      <c r="C468" s="106">
        <f>SUM(C469,C485,C493,C504,C513,C520)</f>
        <v>409</v>
      </c>
      <c r="D468" s="99">
        <f>SUM(D469,D485,D493,D504,D513,D520)</f>
        <v>477.93610000000001</v>
      </c>
      <c r="E468" s="100">
        <f t="shared" si="7"/>
        <v>-0.144237064327219</v>
      </c>
    </row>
    <row r="469" spans="2:5" hidden="1">
      <c r="B469" s="97" t="s">
        <v>558</v>
      </c>
      <c r="C469" s="99">
        <f>SUM(C470:C484)</f>
        <v>239</v>
      </c>
      <c r="D469" s="99">
        <f>SUM(D470:D484)</f>
        <v>290.55720000000002</v>
      </c>
      <c r="E469" s="100">
        <f t="shared" si="7"/>
        <v>-0.17744251390087701</v>
      </c>
    </row>
    <row r="470" spans="2:5" hidden="1">
      <c r="B470" s="97" t="s">
        <v>256</v>
      </c>
      <c r="C470" s="103"/>
      <c r="D470" s="103"/>
      <c r="E470" s="100" t="e">
        <f t="shared" si="7"/>
        <v>#DIV/0!</v>
      </c>
    </row>
    <row r="471" spans="2:5" hidden="1">
      <c r="B471" s="97" t="s">
        <v>257</v>
      </c>
      <c r="C471" s="103"/>
      <c r="D471" s="103"/>
      <c r="E471" s="100" t="e">
        <f t="shared" si="7"/>
        <v>#DIV/0!</v>
      </c>
    </row>
    <row r="472" spans="2:5" hidden="1">
      <c r="B472" s="97" t="s">
        <v>258</v>
      </c>
      <c r="C472" s="103"/>
      <c r="D472" s="103"/>
      <c r="E472" s="100" t="e">
        <f t="shared" si="7"/>
        <v>#DIV/0!</v>
      </c>
    </row>
    <row r="473" spans="2:5" hidden="1">
      <c r="B473" s="97" t="s">
        <v>559</v>
      </c>
      <c r="C473" s="103"/>
      <c r="D473" s="103"/>
      <c r="E473" s="100" t="e">
        <f t="shared" si="7"/>
        <v>#DIV/0!</v>
      </c>
    </row>
    <row r="474" spans="2:5" hidden="1">
      <c r="B474" s="97" t="s">
        <v>560</v>
      </c>
      <c r="C474" s="103"/>
      <c r="D474" s="103"/>
      <c r="E474" s="100" t="e">
        <f t="shared" si="7"/>
        <v>#DIV/0!</v>
      </c>
    </row>
    <row r="475" spans="2:5" hidden="1">
      <c r="B475" s="97" t="s">
        <v>561</v>
      </c>
      <c r="C475" s="103"/>
      <c r="D475" s="103"/>
      <c r="E475" s="100" t="e">
        <f t="shared" si="7"/>
        <v>#DIV/0!</v>
      </c>
    </row>
    <row r="476" spans="2:5" hidden="1">
      <c r="B476" s="97" t="s">
        <v>562</v>
      </c>
      <c r="C476" s="103"/>
      <c r="D476" s="103"/>
      <c r="E476" s="100" t="e">
        <f t="shared" si="7"/>
        <v>#DIV/0!</v>
      </c>
    </row>
    <row r="477" spans="2:5" hidden="1">
      <c r="B477" s="97" t="s">
        <v>563</v>
      </c>
      <c r="C477" s="103"/>
      <c r="D477" s="102">
        <v>0.3</v>
      </c>
      <c r="E477" s="100">
        <f t="shared" si="7"/>
        <v>-1</v>
      </c>
    </row>
    <row r="478" spans="2:5" hidden="1">
      <c r="B478" s="97" t="s">
        <v>564</v>
      </c>
      <c r="C478" s="103">
        <v>104</v>
      </c>
      <c r="D478" s="102">
        <v>109</v>
      </c>
      <c r="E478" s="100">
        <f t="shared" si="7"/>
        <v>-4.5871559633027498E-2</v>
      </c>
    </row>
    <row r="479" spans="2:5" hidden="1">
      <c r="B479" s="97" t="s">
        <v>565</v>
      </c>
      <c r="C479" s="103"/>
      <c r="D479" s="102"/>
      <c r="E479" s="100"/>
    </row>
    <row r="480" spans="2:5" hidden="1">
      <c r="B480" s="97" t="s">
        <v>566</v>
      </c>
      <c r="C480" s="103">
        <v>0</v>
      </c>
      <c r="D480" s="102">
        <v>10</v>
      </c>
      <c r="E480" s="100">
        <f t="shared" si="7"/>
        <v>-1</v>
      </c>
    </row>
    <row r="481" spans="2:5" hidden="1">
      <c r="B481" s="97" t="s">
        <v>567</v>
      </c>
      <c r="C481" s="103"/>
      <c r="D481" s="103"/>
      <c r="E481" s="100"/>
    </row>
    <row r="482" spans="2:5" hidden="1">
      <c r="B482" s="108" t="s">
        <v>568</v>
      </c>
      <c r="C482" s="103"/>
      <c r="D482" s="103"/>
      <c r="E482" s="100"/>
    </row>
    <row r="483" spans="2:5" hidden="1">
      <c r="B483" s="97" t="s">
        <v>569</v>
      </c>
      <c r="C483" s="103"/>
      <c r="D483" s="103"/>
      <c r="E483" s="100"/>
    </row>
    <row r="484" spans="2:5" hidden="1">
      <c r="B484" s="97" t="s">
        <v>570</v>
      </c>
      <c r="C484" s="103">
        <v>135</v>
      </c>
      <c r="D484" s="102">
        <v>171.25720000000001</v>
      </c>
      <c r="E484" s="100">
        <f t="shared" si="7"/>
        <v>-0.21171197473741299</v>
      </c>
    </row>
    <row r="485" spans="2:5" hidden="1">
      <c r="B485" s="97" t="s">
        <v>571</v>
      </c>
      <c r="C485" s="99">
        <f>SUM(C486:C492)</f>
        <v>155</v>
      </c>
      <c r="D485" s="99">
        <f>SUM(D486:D492)</f>
        <v>154.21889999999999</v>
      </c>
      <c r="E485" s="100">
        <f t="shared" si="7"/>
        <v>5.0648785589834299E-3</v>
      </c>
    </row>
    <row r="486" spans="2:5" hidden="1">
      <c r="B486" s="97" t="s">
        <v>256</v>
      </c>
      <c r="C486" s="103"/>
      <c r="D486" s="103"/>
      <c r="E486" s="100"/>
    </row>
    <row r="487" spans="2:5" hidden="1">
      <c r="B487" s="97" t="s">
        <v>257</v>
      </c>
      <c r="C487" s="103"/>
      <c r="D487" s="103"/>
      <c r="E487" s="100"/>
    </row>
    <row r="488" spans="2:5" hidden="1">
      <c r="B488" s="97" t="s">
        <v>258</v>
      </c>
      <c r="C488" s="103"/>
      <c r="D488" s="103"/>
      <c r="E488" s="100"/>
    </row>
    <row r="489" spans="2:5" hidden="1">
      <c r="B489" s="97" t="s">
        <v>572</v>
      </c>
      <c r="C489" s="103">
        <v>155</v>
      </c>
      <c r="D489" s="102">
        <v>154.21889999999999</v>
      </c>
      <c r="E489" s="100">
        <f t="shared" si="7"/>
        <v>5.0648785589834299E-3</v>
      </c>
    </row>
    <row r="490" spans="2:5" hidden="1">
      <c r="B490" s="97" t="s">
        <v>573</v>
      </c>
      <c r="C490" s="103"/>
      <c r="D490" s="103"/>
      <c r="E490" s="100" t="e">
        <f t="shared" si="7"/>
        <v>#DIV/0!</v>
      </c>
    </row>
    <row r="491" spans="2:5" hidden="1">
      <c r="B491" s="97" t="s">
        <v>574</v>
      </c>
      <c r="C491" s="103"/>
      <c r="D491" s="103"/>
      <c r="E491" s="100" t="e">
        <f t="shared" si="7"/>
        <v>#DIV/0!</v>
      </c>
    </row>
    <row r="492" spans="2:5" hidden="1">
      <c r="B492" s="97" t="s">
        <v>575</v>
      </c>
      <c r="C492" s="103"/>
      <c r="D492" s="103"/>
      <c r="E492" s="100" t="e">
        <f t="shared" si="7"/>
        <v>#DIV/0!</v>
      </c>
    </row>
    <row r="493" spans="2:5" hidden="1">
      <c r="B493" s="97" t="s">
        <v>576</v>
      </c>
      <c r="C493" s="99">
        <f>SUM(C494:C503)</f>
        <v>0</v>
      </c>
      <c r="D493" s="99">
        <f>SUM(D494:D503)</f>
        <v>0</v>
      </c>
      <c r="E493" s="100" t="e">
        <f t="shared" si="7"/>
        <v>#DIV/0!</v>
      </c>
    </row>
    <row r="494" spans="2:5" hidden="1">
      <c r="B494" s="97" t="s">
        <v>256</v>
      </c>
      <c r="C494" s="103"/>
      <c r="D494" s="103"/>
      <c r="E494" s="100" t="e">
        <f t="shared" si="7"/>
        <v>#DIV/0!</v>
      </c>
    </row>
    <row r="495" spans="2:5" hidden="1">
      <c r="B495" s="97" t="s">
        <v>257</v>
      </c>
      <c r="C495" s="103"/>
      <c r="D495" s="103"/>
      <c r="E495" s="100" t="e">
        <f t="shared" si="7"/>
        <v>#DIV/0!</v>
      </c>
    </row>
    <row r="496" spans="2:5" hidden="1">
      <c r="B496" s="97" t="s">
        <v>258</v>
      </c>
      <c r="C496" s="103"/>
      <c r="D496" s="103"/>
      <c r="E496" s="100" t="e">
        <f t="shared" si="7"/>
        <v>#DIV/0!</v>
      </c>
    </row>
    <row r="497" spans="2:5" hidden="1">
      <c r="B497" s="97" t="s">
        <v>577</v>
      </c>
      <c r="C497" s="103"/>
      <c r="D497" s="103"/>
      <c r="E497" s="100" t="e">
        <f t="shared" si="7"/>
        <v>#DIV/0!</v>
      </c>
    </row>
    <row r="498" spans="2:5" hidden="1">
      <c r="B498" s="97" t="s">
        <v>578</v>
      </c>
      <c r="C498" s="103"/>
      <c r="D498" s="103"/>
      <c r="E498" s="100" t="e">
        <f t="shared" si="7"/>
        <v>#DIV/0!</v>
      </c>
    </row>
    <row r="499" spans="2:5" hidden="1">
      <c r="B499" s="97" t="s">
        <v>579</v>
      </c>
      <c r="C499" s="103"/>
      <c r="D499" s="103"/>
      <c r="E499" s="100" t="e">
        <f t="shared" si="7"/>
        <v>#DIV/0!</v>
      </c>
    </row>
    <row r="500" spans="2:5" hidden="1">
      <c r="B500" s="97" t="s">
        <v>580</v>
      </c>
      <c r="C500" s="103"/>
      <c r="D500" s="103"/>
      <c r="E500" s="100" t="e">
        <f t="shared" si="7"/>
        <v>#DIV/0!</v>
      </c>
    </row>
    <row r="501" spans="2:5" hidden="1">
      <c r="B501" s="97" t="s">
        <v>581</v>
      </c>
      <c r="C501" s="103"/>
      <c r="D501" s="103"/>
      <c r="E501" s="100" t="e">
        <f t="shared" si="7"/>
        <v>#DIV/0!</v>
      </c>
    </row>
    <row r="502" spans="2:5" hidden="1">
      <c r="B502" s="97" t="s">
        <v>582</v>
      </c>
      <c r="C502" s="103"/>
      <c r="D502" s="103"/>
      <c r="E502" s="100" t="e">
        <f t="shared" si="7"/>
        <v>#DIV/0!</v>
      </c>
    </row>
    <row r="503" spans="2:5" hidden="1">
      <c r="B503" s="97" t="s">
        <v>583</v>
      </c>
      <c r="C503" s="103"/>
      <c r="D503" s="103"/>
      <c r="E503" s="100" t="e">
        <f t="shared" si="7"/>
        <v>#DIV/0!</v>
      </c>
    </row>
    <row r="504" spans="2:5" hidden="1">
      <c r="B504" s="97" t="s">
        <v>584</v>
      </c>
      <c r="C504" s="99">
        <f>SUM(C505:C512)</f>
        <v>0</v>
      </c>
      <c r="D504" s="99">
        <f>SUM(D505:D512)</f>
        <v>1.4</v>
      </c>
      <c r="E504" s="100">
        <f t="shared" si="7"/>
        <v>-1</v>
      </c>
    </row>
    <row r="505" spans="2:5" hidden="1">
      <c r="B505" s="108" t="s">
        <v>256</v>
      </c>
      <c r="C505" s="103"/>
      <c r="D505" s="103"/>
      <c r="E505" s="100" t="e">
        <f t="shared" si="7"/>
        <v>#DIV/0!</v>
      </c>
    </row>
    <row r="506" spans="2:5" hidden="1">
      <c r="B506" s="108" t="s">
        <v>585</v>
      </c>
      <c r="C506" s="103"/>
      <c r="D506" s="103"/>
      <c r="E506" s="100" t="e">
        <f t="shared" si="7"/>
        <v>#DIV/0!</v>
      </c>
    </row>
    <row r="507" spans="2:5" hidden="1">
      <c r="B507" s="108" t="s">
        <v>258</v>
      </c>
      <c r="C507" s="103"/>
      <c r="D507" s="103"/>
      <c r="E507" s="100" t="e">
        <f t="shared" si="7"/>
        <v>#DIV/0!</v>
      </c>
    </row>
    <row r="508" spans="2:5" hidden="1">
      <c r="B508" s="108" t="s">
        <v>586</v>
      </c>
      <c r="C508" s="103"/>
      <c r="D508" s="103"/>
      <c r="E508" s="100" t="e">
        <f t="shared" si="7"/>
        <v>#DIV/0!</v>
      </c>
    </row>
    <row r="509" spans="2:5" hidden="1">
      <c r="B509" s="108" t="s">
        <v>587</v>
      </c>
      <c r="C509" s="103"/>
      <c r="D509" s="103"/>
      <c r="E509" s="100" t="e">
        <f t="shared" si="7"/>
        <v>#DIV/0!</v>
      </c>
    </row>
    <row r="510" spans="2:5" hidden="1">
      <c r="B510" s="108" t="s">
        <v>588</v>
      </c>
      <c r="C510" s="103"/>
      <c r="D510" s="103"/>
      <c r="E510" s="100" t="e">
        <f t="shared" si="7"/>
        <v>#DIV/0!</v>
      </c>
    </row>
    <row r="511" spans="2:5" hidden="1">
      <c r="B511" s="108" t="s">
        <v>589</v>
      </c>
      <c r="C511" s="103">
        <v>0</v>
      </c>
      <c r="D511" s="103">
        <v>1.4</v>
      </c>
      <c r="E511" s="100">
        <f t="shared" si="7"/>
        <v>-1</v>
      </c>
    </row>
    <row r="512" spans="2:5" hidden="1">
      <c r="B512" s="108" t="s">
        <v>590</v>
      </c>
      <c r="C512" s="103"/>
      <c r="D512" s="103"/>
      <c r="E512" s="100"/>
    </row>
    <row r="513" spans="2:5" hidden="1">
      <c r="B513" s="108" t="s">
        <v>591</v>
      </c>
      <c r="C513" s="99">
        <f>SUM(C514:C519)</f>
        <v>3</v>
      </c>
      <c r="D513" s="99">
        <f>SUM(D514:D519)</f>
        <v>17.489999999999998</v>
      </c>
      <c r="E513" s="100">
        <f t="shared" si="7"/>
        <v>-0.82847341337907399</v>
      </c>
    </row>
    <row r="514" spans="2:5" hidden="1">
      <c r="B514" s="108" t="s">
        <v>256</v>
      </c>
      <c r="C514" s="103"/>
      <c r="D514" s="103"/>
      <c r="E514" s="100"/>
    </row>
    <row r="515" spans="2:5" hidden="1">
      <c r="B515" s="108" t="s">
        <v>257</v>
      </c>
      <c r="C515" s="103"/>
      <c r="D515" s="103"/>
      <c r="E515" s="100"/>
    </row>
    <row r="516" spans="2:5" hidden="1">
      <c r="B516" s="108" t="s">
        <v>258</v>
      </c>
      <c r="C516" s="103"/>
      <c r="D516" s="103"/>
      <c r="E516" s="100"/>
    </row>
    <row r="517" spans="2:5" hidden="1">
      <c r="B517" s="108" t="s">
        <v>592</v>
      </c>
      <c r="C517" s="103">
        <v>3</v>
      </c>
      <c r="D517" s="103">
        <v>17.489999999999998</v>
      </c>
      <c r="E517" s="100">
        <f t="shared" si="7"/>
        <v>-0.82847341337907399</v>
      </c>
    </row>
    <row r="518" spans="2:5" hidden="1">
      <c r="B518" s="108" t="s">
        <v>593</v>
      </c>
      <c r="C518" s="103"/>
      <c r="D518" s="103"/>
      <c r="E518" s="100"/>
    </row>
    <row r="519" spans="2:5" hidden="1">
      <c r="B519" s="108" t="s">
        <v>594</v>
      </c>
      <c r="C519" s="103"/>
      <c r="D519" s="103"/>
      <c r="E519" s="100"/>
    </row>
    <row r="520" spans="2:5" hidden="1">
      <c r="B520" s="97" t="s">
        <v>595</v>
      </c>
      <c r="C520" s="99">
        <f>SUM(C521:C523)</f>
        <v>12</v>
      </c>
      <c r="D520" s="99">
        <f>SUM(D521:D523)</f>
        <v>14.27</v>
      </c>
      <c r="E520" s="100">
        <f t="shared" ref="E520:E583" si="8">(C520-D520)/D520</f>
        <v>-0.15907498248072899</v>
      </c>
    </row>
    <row r="521" spans="2:5" hidden="1">
      <c r="B521" s="97" t="s">
        <v>596</v>
      </c>
      <c r="C521" s="103"/>
      <c r="D521" s="103"/>
      <c r="E521" s="100"/>
    </row>
    <row r="522" spans="2:5" hidden="1">
      <c r="B522" s="97" t="s">
        <v>597</v>
      </c>
      <c r="C522" s="103"/>
      <c r="D522" s="103"/>
      <c r="E522" s="100"/>
    </row>
    <row r="523" spans="2:5" hidden="1">
      <c r="B523" s="97" t="s">
        <v>598</v>
      </c>
      <c r="C523" s="103">
        <v>12</v>
      </c>
      <c r="D523" s="103">
        <v>14.27</v>
      </c>
      <c r="E523" s="100">
        <f t="shared" si="8"/>
        <v>-0.15907498248072899</v>
      </c>
    </row>
    <row r="524" spans="2:5" ht="24" customHeight="1">
      <c r="B524" s="97" t="s">
        <v>42</v>
      </c>
      <c r="C524" s="106">
        <f>SUM(C525,C539,C547,C549,C558,C562,C572,C580,C587,C594,C603,C608,C611,C614,C617,C620,C623,C627,C632,C640)</f>
        <v>3634</v>
      </c>
      <c r="D524" s="99">
        <f>SUM(D525,D539,D547,D549,D558,D562,D572,D580,D587,D594,D603,D608,D611,D614,D617,D620,D623,D627,D632,D640)</f>
        <v>4175.4219000000003</v>
      </c>
      <c r="E524" s="100">
        <f t="shared" si="8"/>
        <v>-0.12966878867977399</v>
      </c>
    </row>
    <row r="525" spans="2:5" hidden="1">
      <c r="B525" s="97" t="s">
        <v>599</v>
      </c>
      <c r="C525" s="99">
        <f>SUM(C526:C538)</f>
        <v>150</v>
      </c>
      <c r="D525" s="99">
        <f>SUM(D526:D538)</f>
        <v>173.79</v>
      </c>
      <c r="E525" s="100">
        <f t="shared" si="8"/>
        <v>-0.13688934921456899</v>
      </c>
    </row>
    <row r="526" spans="2:5" hidden="1">
      <c r="B526" s="97" t="s">
        <v>256</v>
      </c>
      <c r="C526" s="103"/>
      <c r="D526" s="103"/>
      <c r="E526" s="100" t="e">
        <f t="shared" si="8"/>
        <v>#DIV/0!</v>
      </c>
    </row>
    <row r="527" spans="2:5" hidden="1">
      <c r="B527" s="97" t="s">
        <v>257</v>
      </c>
      <c r="C527" s="103"/>
      <c r="D527" s="103"/>
      <c r="E527" s="100" t="e">
        <f t="shared" si="8"/>
        <v>#DIV/0!</v>
      </c>
    </row>
    <row r="528" spans="2:5" hidden="1">
      <c r="B528" s="97" t="s">
        <v>258</v>
      </c>
      <c r="C528" s="103"/>
      <c r="D528" s="103"/>
      <c r="E528" s="100" t="e">
        <f t="shared" si="8"/>
        <v>#DIV/0!</v>
      </c>
    </row>
    <row r="529" spans="2:5" hidden="1">
      <c r="B529" s="97" t="s">
        <v>600</v>
      </c>
      <c r="C529" s="103"/>
      <c r="D529" s="103"/>
      <c r="E529" s="100" t="e">
        <f t="shared" si="8"/>
        <v>#DIV/0!</v>
      </c>
    </row>
    <row r="530" spans="2:5" hidden="1">
      <c r="B530" s="97" t="s">
        <v>601</v>
      </c>
      <c r="C530" s="103"/>
      <c r="D530" s="103"/>
      <c r="E530" s="100" t="e">
        <f t="shared" si="8"/>
        <v>#DIV/0!</v>
      </c>
    </row>
    <row r="531" spans="2:5" hidden="1">
      <c r="B531" s="97" t="s">
        <v>602</v>
      </c>
      <c r="C531" s="103"/>
      <c r="D531" s="103"/>
      <c r="E531" s="100" t="e">
        <f t="shared" si="8"/>
        <v>#DIV/0!</v>
      </c>
    </row>
    <row r="532" spans="2:5" hidden="1">
      <c r="B532" s="97" t="s">
        <v>603</v>
      </c>
      <c r="C532" s="103"/>
      <c r="D532" s="103"/>
      <c r="E532" s="100" t="e">
        <f t="shared" si="8"/>
        <v>#DIV/0!</v>
      </c>
    </row>
    <row r="533" spans="2:5" hidden="1">
      <c r="B533" s="97" t="s">
        <v>298</v>
      </c>
      <c r="C533" s="103"/>
      <c r="D533" s="103"/>
      <c r="E533" s="100" t="e">
        <f t="shared" si="8"/>
        <v>#DIV/0!</v>
      </c>
    </row>
    <row r="534" spans="2:5" hidden="1">
      <c r="B534" s="97" t="s">
        <v>604</v>
      </c>
      <c r="C534" s="103"/>
      <c r="D534" s="103"/>
      <c r="E534" s="100" t="e">
        <f t="shared" si="8"/>
        <v>#DIV/0!</v>
      </c>
    </row>
    <row r="535" spans="2:5" hidden="1">
      <c r="B535" s="97" t="s">
        <v>605</v>
      </c>
      <c r="C535" s="103"/>
      <c r="D535" s="103"/>
      <c r="E535" s="100" t="e">
        <f t="shared" si="8"/>
        <v>#DIV/0!</v>
      </c>
    </row>
    <row r="536" spans="2:5" hidden="1">
      <c r="B536" s="97" t="s">
        <v>606</v>
      </c>
      <c r="C536" s="103"/>
      <c r="D536" s="103"/>
      <c r="E536" s="100" t="e">
        <f t="shared" si="8"/>
        <v>#DIV/0!</v>
      </c>
    </row>
    <row r="537" spans="2:5" hidden="1">
      <c r="B537" s="97" t="s">
        <v>607</v>
      </c>
      <c r="C537" s="103"/>
      <c r="D537" s="103"/>
      <c r="E537" s="100" t="e">
        <f t="shared" si="8"/>
        <v>#DIV/0!</v>
      </c>
    </row>
    <row r="538" spans="2:5" hidden="1">
      <c r="B538" s="97" t="s">
        <v>608</v>
      </c>
      <c r="C538" s="103">
        <v>150</v>
      </c>
      <c r="D538" s="103">
        <v>173.79</v>
      </c>
      <c r="E538" s="100">
        <f t="shared" si="8"/>
        <v>-0.13688934921456899</v>
      </c>
    </row>
    <row r="539" spans="2:5" hidden="1">
      <c r="B539" s="97" t="s">
        <v>609</v>
      </c>
      <c r="C539" s="99">
        <f>SUM(C540:C546)</f>
        <v>475</v>
      </c>
      <c r="D539" s="99">
        <f>SUM(D540:D546)</f>
        <v>496.68</v>
      </c>
      <c r="E539" s="100">
        <f t="shared" si="8"/>
        <v>-4.3649834903761002E-2</v>
      </c>
    </row>
    <row r="540" spans="2:5" hidden="1">
      <c r="B540" s="97" t="s">
        <v>256</v>
      </c>
      <c r="C540" s="103">
        <v>30</v>
      </c>
      <c r="D540" s="103">
        <v>30.42</v>
      </c>
      <c r="E540" s="100">
        <f t="shared" si="8"/>
        <v>-1.38067061143985E-2</v>
      </c>
    </row>
    <row r="541" spans="2:5" hidden="1">
      <c r="B541" s="97" t="s">
        <v>257</v>
      </c>
      <c r="C541" s="103"/>
      <c r="D541" s="103"/>
      <c r="E541" s="100"/>
    </row>
    <row r="542" spans="2:5" hidden="1">
      <c r="B542" s="97" t="s">
        <v>258</v>
      </c>
      <c r="C542" s="103"/>
      <c r="D542" s="103"/>
      <c r="E542" s="100"/>
    </row>
    <row r="543" spans="2:5" hidden="1">
      <c r="B543" s="97" t="s">
        <v>610</v>
      </c>
      <c r="C543" s="103"/>
      <c r="D543" s="103"/>
      <c r="E543" s="100"/>
    </row>
    <row r="544" spans="2:5" hidden="1">
      <c r="B544" s="97" t="s">
        <v>611</v>
      </c>
      <c r="C544" s="103"/>
      <c r="D544" s="103"/>
      <c r="E544" s="100"/>
    </row>
    <row r="545" spans="2:5" hidden="1">
      <c r="B545" s="97" t="s">
        <v>612</v>
      </c>
      <c r="C545" s="103">
        <v>445</v>
      </c>
      <c r="D545" s="103">
        <v>466.26</v>
      </c>
      <c r="E545" s="100">
        <f t="shared" si="8"/>
        <v>-4.55968772787715E-2</v>
      </c>
    </row>
    <row r="546" spans="2:5" hidden="1">
      <c r="B546" s="97" t="s">
        <v>613</v>
      </c>
      <c r="C546" s="103"/>
      <c r="D546" s="103"/>
      <c r="E546" s="100"/>
    </row>
    <row r="547" spans="2:5" hidden="1">
      <c r="B547" s="97" t="s">
        <v>614</v>
      </c>
      <c r="C547" s="99">
        <f>SUM(C548)</f>
        <v>0</v>
      </c>
      <c r="D547" s="99">
        <f>SUM(D548)</f>
        <v>0</v>
      </c>
      <c r="E547" s="100"/>
    </row>
    <row r="548" spans="2:5" hidden="1">
      <c r="B548" s="97" t="s">
        <v>615</v>
      </c>
      <c r="C548" s="103"/>
      <c r="D548" s="103"/>
      <c r="E548" s="100"/>
    </row>
    <row r="549" spans="2:5" hidden="1">
      <c r="B549" s="97" t="s">
        <v>616</v>
      </c>
      <c r="C549" s="99">
        <f>SUM(C550:C557)</f>
        <v>7</v>
      </c>
      <c r="D549" s="99">
        <f>SUM(D550:D557)</f>
        <v>6.2266000000000004</v>
      </c>
      <c r="E549" s="100">
        <f t="shared" si="8"/>
        <v>0.124209038640671</v>
      </c>
    </row>
    <row r="550" spans="2:5" hidden="1">
      <c r="B550" s="97" t="s">
        <v>617</v>
      </c>
      <c r="C550" s="103">
        <v>2</v>
      </c>
      <c r="D550" s="102">
        <v>1.9812000000000001</v>
      </c>
      <c r="E550" s="100">
        <f t="shared" si="8"/>
        <v>9.4891984655763803E-3</v>
      </c>
    </row>
    <row r="551" spans="2:5" hidden="1">
      <c r="B551" s="97" t="s">
        <v>618</v>
      </c>
      <c r="C551" s="103">
        <v>5</v>
      </c>
      <c r="D551" s="102">
        <v>4.2454000000000001</v>
      </c>
      <c r="E551" s="100">
        <f t="shared" si="8"/>
        <v>0.177745324351062</v>
      </c>
    </row>
    <row r="552" spans="2:5" hidden="1">
      <c r="B552" s="97" t="s">
        <v>619</v>
      </c>
      <c r="C552" s="103"/>
      <c r="D552" s="103"/>
      <c r="E552" s="100" t="e">
        <f t="shared" si="8"/>
        <v>#DIV/0!</v>
      </c>
    </row>
    <row r="553" spans="2:5" hidden="1">
      <c r="B553" s="97" t="s">
        <v>620</v>
      </c>
      <c r="C553" s="103"/>
      <c r="D553" s="103"/>
      <c r="E553" s="100" t="e">
        <f t="shared" si="8"/>
        <v>#DIV/0!</v>
      </c>
    </row>
    <row r="554" spans="2:5" hidden="1">
      <c r="B554" s="97" t="s">
        <v>621</v>
      </c>
      <c r="C554" s="103"/>
      <c r="D554" s="103"/>
      <c r="E554" s="100" t="e">
        <f t="shared" si="8"/>
        <v>#DIV/0!</v>
      </c>
    </row>
    <row r="555" spans="2:5" hidden="1">
      <c r="B555" s="97" t="s">
        <v>622</v>
      </c>
      <c r="C555" s="103"/>
      <c r="D555" s="103"/>
      <c r="E555" s="100" t="e">
        <f t="shared" si="8"/>
        <v>#DIV/0!</v>
      </c>
    </row>
    <row r="556" spans="2:5" hidden="1">
      <c r="B556" s="97" t="s">
        <v>623</v>
      </c>
      <c r="C556" s="103"/>
      <c r="D556" s="103"/>
      <c r="E556" s="100" t="e">
        <f t="shared" si="8"/>
        <v>#DIV/0!</v>
      </c>
    </row>
    <row r="557" spans="2:5" hidden="1">
      <c r="B557" s="97" t="s">
        <v>624</v>
      </c>
      <c r="C557" s="103"/>
      <c r="D557" s="103"/>
      <c r="E557" s="100" t="e">
        <f t="shared" si="8"/>
        <v>#DIV/0!</v>
      </c>
    </row>
    <row r="558" spans="2:5" hidden="1">
      <c r="B558" s="97" t="s">
        <v>625</v>
      </c>
      <c r="C558" s="99">
        <f>SUM(C559:C561)</f>
        <v>0</v>
      </c>
      <c r="D558" s="99">
        <f>SUM(D559:D561)</f>
        <v>0</v>
      </c>
      <c r="E558" s="100" t="e">
        <f t="shared" si="8"/>
        <v>#DIV/0!</v>
      </c>
    </row>
    <row r="559" spans="2:5" hidden="1">
      <c r="B559" s="97" t="s">
        <v>626</v>
      </c>
      <c r="C559" s="103"/>
      <c r="D559" s="103"/>
      <c r="E559" s="100" t="e">
        <f t="shared" si="8"/>
        <v>#DIV/0!</v>
      </c>
    </row>
    <row r="560" spans="2:5" ht="16.5" hidden="1" customHeight="1">
      <c r="B560" s="97" t="s">
        <v>627</v>
      </c>
      <c r="C560" s="103"/>
      <c r="D560" s="103"/>
      <c r="E560" s="100" t="e">
        <f t="shared" si="8"/>
        <v>#DIV/0!</v>
      </c>
    </row>
    <row r="561" spans="2:5" hidden="1">
      <c r="B561" s="97" t="s">
        <v>628</v>
      </c>
      <c r="C561" s="103"/>
      <c r="D561" s="103"/>
      <c r="E561" s="100" t="e">
        <f t="shared" si="8"/>
        <v>#DIV/0!</v>
      </c>
    </row>
    <row r="562" spans="2:5" hidden="1">
      <c r="B562" s="97" t="s">
        <v>629</v>
      </c>
      <c r="C562" s="99">
        <f>SUM(C563:C571)</f>
        <v>300</v>
      </c>
      <c r="D562" s="99">
        <f>SUM(D563:D571)</f>
        <v>310</v>
      </c>
      <c r="E562" s="100">
        <f t="shared" si="8"/>
        <v>-3.2258064516128997E-2</v>
      </c>
    </row>
    <row r="563" spans="2:5" hidden="1">
      <c r="B563" s="97" t="s">
        <v>630</v>
      </c>
      <c r="C563" s="103"/>
      <c r="D563" s="103"/>
      <c r="E563" s="100" t="e">
        <f t="shared" si="8"/>
        <v>#DIV/0!</v>
      </c>
    </row>
    <row r="564" spans="2:5" hidden="1">
      <c r="B564" s="97" t="s">
        <v>631</v>
      </c>
      <c r="C564" s="103"/>
      <c r="D564" s="103"/>
      <c r="E564" s="100" t="e">
        <f t="shared" si="8"/>
        <v>#DIV/0!</v>
      </c>
    </row>
    <row r="565" spans="2:5" hidden="1">
      <c r="B565" s="97" t="s">
        <v>632</v>
      </c>
      <c r="C565" s="103"/>
      <c r="D565" s="103"/>
      <c r="E565" s="100" t="e">
        <f t="shared" si="8"/>
        <v>#DIV/0!</v>
      </c>
    </row>
    <row r="566" spans="2:5" hidden="1">
      <c r="B566" s="97" t="s">
        <v>633</v>
      </c>
      <c r="C566" s="103"/>
      <c r="D566" s="103"/>
      <c r="E566" s="100" t="e">
        <f t="shared" si="8"/>
        <v>#DIV/0!</v>
      </c>
    </row>
    <row r="567" spans="2:5" hidden="1">
      <c r="B567" s="97" t="s">
        <v>634</v>
      </c>
      <c r="C567" s="103"/>
      <c r="D567" s="103"/>
      <c r="E567" s="100" t="e">
        <f t="shared" si="8"/>
        <v>#DIV/0!</v>
      </c>
    </row>
    <row r="568" spans="2:5" hidden="1">
      <c r="B568" s="97" t="s">
        <v>635</v>
      </c>
      <c r="C568" s="103"/>
      <c r="D568" s="103"/>
      <c r="E568" s="100" t="e">
        <f t="shared" si="8"/>
        <v>#DIV/0!</v>
      </c>
    </row>
    <row r="569" spans="2:5" hidden="1">
      <c r="B569" s="97" t="s">
        <v>636</v>
      </c>
      <c r="C569" s="103"/>
      <c r="D569" s="103"/>
      <c r="E569" s="100" t="e">
        <f t="shared" si="8"/>
        <v>#DIV/0!</v>
      </c>
    </row>
    <row r="570" spans="2:5" hidden="1">
      <c r="B570" s="97" t="s">
        <v>637</v>
      </c>
      <c r="C570" s="103"/>
      <c r="D570" s="103"/>
      <c r="E570" s="100" t="e">
        <f t="shared" si="8"/>
        <v>#DIV/0!</v>
      </c>
    </row>
    <row r="571" spans="2:5" hidden="1">
      <c r="B571" s="97" t="s">
        <v>638</v>
      </c>
      <c r="C571" s="103">
        <v>300</v>
      </c>
      <c r="D571" s="102">
        <v>310</v>
      </c>
      <c r="E571" s="100">
        <f t="shared" si="8"/>
        <v>-3.2258064516128997E-2</v>
      </c>
    </row>
    <row r="572" spans="2:5" hidden="1">
      <c r="B572" s="97" t="s">
        <v>639</v>
      </c>
      <c r="C572" s="99">
        <f>SUM(C573:C579)</f>
        <v>1224</v>
      </c>
      <c r="D572" s="99">
        <f>SUM(D573:D579)</f>
        <v>1228.645</v>
      </c>
      <c r="E572" s="100">
        <f t="shared" si="8"/>
        <v>-3.7805875578380901E-3</v>
      </c>
    </row>
    <row r="573" spans="2:5" hidden="1">
      <c r="B573" s="97" t="s">
        <v>640</v>
      </c>
      <c r="C573" s="103">
        <v>18</v>
      </c>
      <c r="D573" s="102">
        <v>20.0379</v>
      </c>
      <c r="E573" s="100">
        <f t="shared" si="8"/>
        <v>-0.101702274190409</v>
      </c>
    </row>
    <row r="574" spans="2:5" hidden="1">
      <c r="B574" s="97" t="s">
        <v>641</v>
      </c>
      <c r="C574" s="103">
        <v>90</v>
      </c>
      <c r="D574" s="102">
        <v>93.299300000000002</v>
      </c>
      <c r="E574" s="100">
        <f t="shared" si="8"/>
        <v>-3.5362537553872399E-2</v>
      </c>
    </row>
    <row r="575" spans="2:5" hidden="1">
      <c r="B575" s="97" t="s">
        <v>642</v>
      </c>
      <c r="C575" s="103">
        <v>168</v>
      </c>
      <c r="D575" s="102">
        <v>166.286</v>
      </c>
      <c r="E575" s="100">
        <f t="shared" si="8"/>
        <v>1.0307542426903E-2</v>
      </c>
    </row>
    <row r="576" spans="2:5" hidden="1">
      <c r="B576" s="97" t="s">
        <v>643</v>
      </c>
      <c r="C576" s="103"/>
      <c r="D576" s="102"/>
      <c r="E576" s="100"/>
    </row>
    <row r="577" spans="2:5" hidden="1">
      <c r="B577" s="97" t="s">
        <v>644</v>
      </c>
      <c r="C577" s="103">
        <v>475</v>
      </c>
      <c r="D577" s="102">
        <v>474.57839999999999</v>
      </c>
      <c r="E577" s="100">
        <f t="shared" si="8"/>
        <v>8.8836744360892199E-4</v>
      </c>
    </row>
    <row r="578" spans="2:5" hidden="1">
      <c r="B578" s="97" t="s">
        <v>645</v>
      </c>
      <c r="C578" s="103">
        <v>162</v>
      </c>
      <c r="D578" s="102">
        <v>162.6234</v>
      </c>
      <c r="E578" s="100">
        <f t="shared" si="8"/>
        <v>-3.8333966698519601E-3</v>
      </c>
    </row>
    <row r="579" spans="2:5" hidden="1">
      <c r="B579" s="97" t="s">
        <v>646</v>
      </c>
      <c r="C579" s="103">
        <v>311</v>
      </c>
      <c r="D579" s="102">
        <v>311.82</v>
      </c>
      <c r="E579" s="100">
        <f t="shared" si="8"/>
        <v>-2.6297222756718401E-3</v>
      </c>
    </row>
    <row r="580" spans="2:5" hidden="1">
      <c r="B580" s="97" t="s">
        <v>647</v>
      </c>
      <c r="C580" s="99">
        <f>SUM(C581:C586)</f>
        <v>315</v>
      </c>
      <c r="D580" s="99">
        <f>SUM(D581:D586)</f>
        <v>314.30119999999999</v>
      </c>
      <c r="E580" s="100">
        <f t="shared" si="8"/>
        <v>2.2233449951829798E-3</v>
      </c>
    </row>
    <row r="581" spans="2:5" hidden="1">
      <c r="B581" s="97" t="s">
        <v>648</v>
      </c>
      <c r="C581" s="103">
        <v>315</v>
      </c>
      <c r="D581" s="102">
        <v>314.30119999999999</v>
      </c>
      <c r="E581" s="100">
        <f t="shared" si="8"/>
        <v>2.2233449951829798E-3</v>
      </c>
    </row>
    <row r="582" spans="2:5" hidden="1">
      <c r="B582" s="97" t="s">
        <v>649</v>
      </c>
      <c r="C582" s="103"/>
      <c r="D582" s="103"/>
      <c r="E582" s="100" t="e">
        <f t="shared" si="8"/>
        <v>#DIV/0!</v>
      </c>
    </row>
    <row r="583" spans="2:5" hidden="1">
      <c r="B583" s="97" t="s">
        <v>650</v>
      </c>
      <c r="C583" s="103"/>
      <c r="D583" s="103"/>
      <c r="E583" s="100" t="e">
        <f t="shared" si="8"/>
        <v>#DIV/0!</v>
      </c>
    </row>
    <row r="584" spans="2:5" hidden="1">
      <c r="B584" s="97" t="s">
        <v>651</v>
      </c>
      <c r="C584" s="103"/>
      <c r="D584" s="103"/>
      <c r="E584" s="100" t="e">
        <f t="shared" ref="E584:E647" si="9">(C584-D584)/D584</f>
        <v>#DIV/0!</v>
      </c>
    </row>
    <row r="585" spans="2:5" hidden="1">
      <c r="B585" s="108" t="s">
        <v>652</v>
      </c>
      <c r="C585" s="103"/>
      <c r="D585" s="103"/>
      <c r="E585" s="100" t="e">
        <f t="shared" si="9"/>
        <v>#DIV/0!</v>
      </c>
    </row>
    <row r="586" spans="2:5" hidden="1">
      <c r="B586" s="97" t="s">
        <v>653</v>
      </c>
      <c r="C586" s="103"/>
      <c r="D586" s="103"/>
      <c r="E586" s="100" t="e">
        <f t="shared" si="9"/>
        <v>#DIV/0!</v>
      </c>
    </row>
    <row r="587" spans="2:5" hidden="1">
      <c r="B587" s="97" t="s">
        <v>654</v>
      </c>
      <c r="C587" s="99">
        <f>SUM(C588:C593)</f>
        <v>39</v>
      </c>
      <c r="D587" s="99">
        <f>SUM(D588:D593)</f>
        <v>39.661299999999997</v>
      </c>
      <c r="E587" s="100">
        <f t="shared" si="9"/>
        <v>-1.6673684422850402E-2</v>
      </c>
    </row>
    <row r="588" spans="2:5" hidden="1">
      <c r="B588" s="97" t="s">
        <v>655</v>
      </c>
      <c r="C588" s="103">
        <v>15</v>
      </c>
      <c r="D588" s="102">
        <v>15.6655</v>
      </c>
      <c r="E588" s="100">
        <f t="shared" si="9"/>
        <v>-4.2481886949028103E-2</v>
      </c>
    </row>
    <row r="589" spans="2:5" hidden="1">
      <c r="B589" s="97" t="s">
        <v>656</v>
      </c>
      <c r="C589" s="103"/>
      <c r="D589" s="102"/>
      <c r="E589" s="100" t="e">
        <f t="shared" si="9"/>
        <v>#DIV/0!</v>
      </c>
    </row>
    <row r="590" spans="2:5" hidden="1">
      <c r="B590" s="97" t="s">
        <v>657</v>
      </c>
      <c r="C590" s="103"/>
      <c r="D590" s="102"/>
      <c r="E590" s="100" t="e">
        <f t="shared" si="9"/>
        <v>#DIV/0!</v>
      </c>
    </row>
    <row r="591" spans="2:5" hidden="1">
      <c r="B591" s="97" t="s">
        <v>658</v>
      </c>
      <c r="C591" s="103">
        <v>4</v>
      </c>
      <c r="D591" s="102">
        <v>3.6457999999999999</v>
      </c>
      <c r="E591" s="100">
        <f t="shared" si="9"/>
        <v>9.7152888254978406E-2</v>
      </c>
    </row>
    <row r="592" spans="2:5" hidden="1">
      <c r="B592" s="97" t="s">
        <v>659</v>
      </c>
      <c r="C592" s="103"/>
      <c r="D592" s="102"/>
      <c r="E592" s="100"/>
    </row>
    <row r="593" spans="2:5" hidden="1">
      <c r="B593" s="97" t="s">
        <v>660</v>
      </c>
      <c r="C593" s="103">
        <v>20</v>
      </c>
      <c r="D593" s="102">
        <v>20.350000000000001</v>
      </c>
      <c r="E593" s="100">
        <f t="shared" si="9"/>
        <v>-1.71990171990173E-2</v>
      </c>
    </row>
    <row r="594" spans="2:5" hidden="1">
      <c r="B594" s="97" t="s">
        <v>661</v>
      </c>
      <c r="C594" s="99">
        <f>SUM(C595:C602)</f>
        <v>126</v>
      </c>
      <c r="D594" s="99">
        <f>SUM(D595:D602)</f>
        <v>127.646</v>
      </c>
      <c r="E594" s="100">
        <f t="shared" si="9"/>
        <v>-1.28950378390236E-2</v>
      </c>
    </row>
    <row r="595" spans="2:5" hidden="1">
      <c r="B595" s="97" t="s">
        <v>256</v>
      </c>
      <c r="C595" s="103"/>
      <c r="D595" s="103"/>
      <c r="E595" s="100" t="e">
        <f t="shared" si="9"/>
        <v>#DIV/0!</v>
      </c>
    </row>
    <row r="596" spans="2:5" hidden="1">
      <c r="B596" s="97" t="s">
        <v>257</v>
      </c>
      <c r="C596" s="103"/>
      <c r="D596" s="103"/>
      <c r="E596" s="100" t="e">
        <f t="shared" si="9"/>
        <v>#DIV/0!</v>
      </c>
    </row>
    <row r="597" spans="2:5" hidden="1">
      <c r="B597" s="97" t="s">
        <v>258</v>
      </c>
      <c r="C597" s="103"/>
      <c r="D597" s="103"/>
      <c r="E597" s="100" t="e">
        <f t="shared" si="9"/>
        <v>#DIV/0!</v>
      </c>
    </row>
    <row r="598" spans="2:5" hidden="1">
      <c r="B598" s="97" t="s">
        <v>662</v>
      </c>
      <c r="C598" s="103"/>
      <c r="D598" s="103"/>
      <c r="E598" s="100" t="e">
        <f t="shared" si="9"/>
        <v>#DIV/0!</v>
      </c>
    </row>
    <row r="599" spans="2:5" hidden="1">
      <c r="B599" s="97" t="s">
        <v>663</v>
      </c>
      <c r="C599" s="103"/>
      <c r="D599" s="103"/>
      <c r="E599" s="100" t="e">
        <f t="shared" si="9"/>
        <v>#DIV/0!</v>
      </c>
    </row>
    <row r="600" spans="2:5" hidden="1">
      <c r="B600" s="97" t="s">
        <v>664</v>
      </c>
      <c r="C600" s="103"/>
      <c r="D600" s="103"/>
      <c r="E600" s="100" t="e">
        <f t="shared" si="9"/>
        <v>#DIV/0!</v>
      </c>
    </row>
    <row r="601" spans="2:5" hidden="1">
      <c r="B601" s="97" t="s">
        <v>665</v>
      </c>
      <c r="C601" s="103">
        <v>100</v>
      </c>
      <c r="D601" s="110">
        <v>100.836</v>
      </c>
      <c r="E601" s="100">
        <f t="shared" si="9"/>
        <v>-8.2906898329961395E-3</v>
      </c>
    </row>
    <row r="602" spans="2:5" hidden="1">
      <c r="B602" s="97" t="s">
        <v>666</v>
      </c>
      <c r="C602" s="103">
        <v>26</v>
      </c>
      <c r="D602" s="102">
        <v>26.81</v>
      </c>
      <c r="E602" s="100">
        <f t="shared" si="9"/>
        <v>-3.0212607236105901E-2</v>
      </c>
    </row>
    <row r="603" spans="2:5" hidden="1">
      <c r="B603" s="97" t="s">
        <v>667</v>
      </c>
      <c r="C603" s="99">
        <f>SUM(C604:C607)</f>
        <v>0</v>
      </c>
      <c r="D603" s="99">
        <f>SUM(D604:D607)</f>
        <v>0</v>
      </c>
      <c r="E603" s="100" t="e">
        <f t="shared" si="9"/>
        <v>#DIV/0!</v>
      </c>
    </row>
    <row r="604" spans="2:5" hidden="1">
      <c r="B604" s="97" t="s">
        <v>256</v>
      </c>
      <c r="C604" s="103"/>
      <c r="D604" s="103"/>
      <c r="E604" s="100" t="e">
        <f t="shared" si="9"/>
        <v>#DIV/0!</v>
      </c>
    </row>
    <row r="605" spans="2:5" hidden="1">
      <c r="B605" s="97" t="s">
        <v>257</v>
      </c>
      <c r="C605" s="103"/>
      <c r="D605" s="103"/>
      <c r="E605" s="100" t="e">
        <f t="shared" si="9"/>
        <v>#DIV/0!</v>
      </c>
    </row>
    <row r="606" spans="2:5" hidden="1">
      <c r="B606" s="97" t="s">
        <v>258</v>
      </c>
      <c r="C606" s="103"/>
      <c r="D606" s="103"/>
      <c r="E606" s="100" t="e">
        <f t="shared" si="9"/>
        <v>#DIV/0!</v>
      </c>
    </row>
    <row r="607" spans="2:5" hidden="1">
      <c r="B607" s="97" t="s">
        <v>668</v>
      </c>
      <c r="C607" s="103"/>
      <c r="D607" s="103"/>
      <c r="E607" s="100" t="e">
        <f t="shared" si="9"/>
        <v>#DIV/0!</v>
      </c>
    </row>
    <row r="608" spans="2:5" hidden="1">
      <c r="B608" s="97" t="s">
        <v>669</v>
      </c>
      <c r="C608" s="99">
        <f>SUM(C609:C610)</f>
        <v>168</v>
      </c>
      <c r="D608" s="99">
        <f>SUM(D609:D610)</f>
        <v>168.2723</v>
      </c>
      <c r="E608" s="100">
        <f t="shared" si="9"/>
        <v>-1.6182104838407801E-3</v>
      </c>
    </row>
    <row r="609" spans="2:5" hidden="1">
      <c r="B609" s="97" t="s">
        <v>670</v>
      </c>
      <c r="C609" s="103">
        <v>43</v>
      </c>
      <c r="D609" s="111">
        <v>43.853400000000001</v>
      </c>
      <c r="E609" s="100">
        <f t="shared" si="9"/>
        <v>-1.9460292702504298E-2</v>
      </c>
    </row>
    <row r="610" spans="2:5" hidden="1">
      <c r="B610" s="97" t="s">
        <v>671</v>
      </c>
      <c r="C610" s="103">
        <v>125</v>
      </c>
      <c r="D610" s="111">
        <v>124.41889999999999</v>
      </c>
      <c r="E610" s="100">
        <f t="shared" si="9"/>
        <v>4.6705122774755798E-3</v>
      </c>
    </row>
    <row r="611" spans="2:5" hidden="1">
      <c r="B611" s="97" t="s">
        <v>672</v>
      </c>
      <c r="C611" s="99">
        <f>SUM(C612:C613)</f>
        <v>0</v>
      </c>
      <c r="D611" s="99">
        <f>SUM(D612:D613)</f>
        <v>0</v>
      </c>
      <c r="E611" s="100" t="e">
        <f t="shared" si="9"/>
        <v>#DIV/0!</v>
      </c>
    </row>
    <row r="612" spans="2:5" hidden="1">
      <c r="B612" s="97" t="s">
        <v>673</v>
      </c>
      <c r="C612" s="103"/>
      <c r="D612" s="103"/>
      <c r="E612" s="100" t="e">
        <f t="shared" si="9"/>
        <v>#DIV/0!</v>
      </c>
    </row>
    <row r="613" spans="2:5" hidden="1">
      <c r="B613" s="97" t="s">
        <v>674</v>
      </c>
      <c r="C613" s="103"/>
      <c r="D613" s="103"/>
      <c r="E613" s="100" t="e">
        <f t="shared" si="9"/>
        <v>#DIV/0!</v>
      </c>
    </row>
    <row r="614" spans="2:5" hidden="1">
      <c r="B614" s="97" t="s">
        <v>675</v>
      </c>
      <c r="C614" s="99">
        <f>SUM(C615:C616)</f>
        <v>10</v>
      </c>
      <c r="D614" s="99">
        <f>SUM(D615:D616)</f>
        <v>14.55</v>
      </c>
      <c r="E614" s="100">
        <f t="shared" si="9"/>
        <v>-0.31271477663230202</v>
      </c>
    </row>
    <row r="615" spans="2:5" hidden="1">
      <c r="B615" s="97" t="s">
        <v>676</v>
      </c>
      <c r="C615" s="103"/>
      <c r="D615" s="103"/>
      <c r="E615" s="100"/>
    </row>
    <row r="616" spans="2:5" hidden="1">
      <c r="B616" s="97" t="s">
        <v>677</v>
      </c>
      <c r="C616" s="103">
        <v>10</v>
      </c>
      <c r="D616" s="103">
        <v>14.55</v>
      </c>
      <c r="E616" s="100">
        <f t="shared" si="9"/>
        <v>-0.31271477663230202</v>
      </c>
    </row>
    <row r="617" spans="2:5" hidden="1">
      <c r="B617" s="97" t="s">
        <v>678</v>
      </c>
      <c r="C617" s="99">
        <f>SUM(C618:C619)</f>
        <v>0</v>
      </c>
      <c r="D617" s="99">
        <f>SUM(D618:D619)</f>
        <v>0</v>
      </c>
      <c r="E617" s="100" t="e">
        <f t="shared" si="9"/>
        <v>#DIV/0!</v>
      </c>
    </row>
    <row r="618" spans="2:5" hidden="1">
      <c r="B618" s="97" t="s">
        <v>679</v>
      </c>
      <c r="C618" s="103"/>
      <c r="D618" s="103"/>
      <c r="E618" s="100" t="e">
        <f t="shared" si="9"/>
        <v>#DIV/0!</v>
      </c>
    </row>
    <row r="619" spans="2:5" hidden="1">
      <c r="B619" s="97" t="s">
        <v>680</v>
      </c>
      <c r="C619" s="103"/>
      <c r="D619" s="103"/>
      <c r="E619" s="100" t="e">
        <f t="shared" si="9"/>
        <v>#DIV/0!</v>
      </c>
    </row>
    <row r="620" spans="2:5" hidden="1">
      <c r="B620" s="97" t="s">
        <v>681</v>
      </c>
      <c r="C620" s="99">
        <f>SUM(C621:C622)</f>
        <v>0</v>
      </c>
      <c r="D620" s="99">
        <f>SUM(D621:D622)</f>
        <v>0</v>
      </c>
      <c r="E620" s="100" t="e">
        <f t="shared" si="9"/>
        <v>#DIV/0!</v>
      </c>
    </row>
    <row r="621" spans="2:5" hidden="1">
      <c r="B621" s="97" t="s">
        <v>682</v>
      </c>
      <c r="C621" s="103"/>
      <c r="D621" s="103"/>
      <c r="E621" s="100" t="e">
        <f t="shared" si="9"/>
        <v>#DIV/0!</v>
      </c>
    </row>
    <row r="622" spans="2:5" hidden="1">
      <c r="B622" s="97" t="s">
        <v>683</v>
      </c>
      <c r="C622" s="103"/>
      <c r="D622" s="103"/>
      <c r="E622" s="100" t="e">
        <f t="shared" si="9"/>
        <v>#DIV/0!</v>
      </c>
    </row>
    <row r="623" spans="2:5" hidden="1">
      <c r="B623" s="97" t="s">
        <v>684</v>
      </c>
      <c r="C623" s="99">
        <f>SUM(C624:C626)</f>
        <v>0</v>
      </c>
      <c r="D623" s="99">
        <f>SUM(D624:D626)</f>
        <v>0</v>
      </c>
      <c r="E623" s="100" t="e">
        <f t="shared" si="9"/>
        <v>#DIV/0!</v>
      </c>
    </row>
    <row r="624" spans="2:5" hidden="1">
      <c r="B624" s="97" t="s">
        <v>685</v>
      </c>
      <c r="C624" s="103"/>
      <c r="D624" s="103"/>
      <c r="E624" s="100" t="e">
        <f t="shared" si="9"/>
        <v>#DIV/0!</v>
      </c>
    </row>
    <row r="625" spans="2:5" hidden="1">
      <c r="B625" s="97" t="s">
        <v>686</v>
      </c>
      <c r="C625" s="103"/>
      <c r="D625" s="103"/>
      <c r="E625" s="100" t="e">
        <f t="shared" si="9"/>
        <v>#DIV/0!</v>
      </c>
    </row>
    <row r="626" spans="2:5" hidden="1">
      <c r="B626" s="97" t="s">
        <v>687</v>
      </c>
      <c r="C626" s="103"/>
      <c r="D626" s="103"/>
      <c r="E626" s="100" t="e">
        <f t="shared" si="9"/>
        <v>#DIV/0!</v>
      </c>
    </row>
    <row r="627" spans="2:5" hidden="1">
      <c r="B627" s="97" t="s">
        <v>688</v>
      </c>
      <c r="C627" s="99">
        <f>SUM(C628:C631)</f>
        <v>20</v>
      </c>
      <c r="D627" s="99">
        <f>SUM(D628:D631)</f>
        <v>20.754999999999999</v>
      </c>
      <c r="E627" s="100">
        <f t="shared" si="9"/>
        <v>-3.63767766803181E-2</v>
      </c>
    </row>
    <row r="628" spans="2:5" hidden="1">
      <c r="B628" s="97" t="s">
        <v>689</v>
      </c>
      <c r="C628" s="103"/>
      <c r="D628" s="103"/>
      <c r="E628" s="100"/>
    </row>
    <row r="629" spans="2:5" hidden="1">
      <c r="B629" s="97" t="s">
        <v>690</v>
      </c>
      <c r="C629" s="103">
        <v>6</v>
      </c>
      <c r="D629" s="110">
        <v>6.0395000000000003</v>
      </c>
      <c r="E629" s="100">
        <f t="shared" si="9"/>
        <v>-6.5402765129564198E-3</v>
      </c>
    </row>
    <row r="630" spans="2:5" hidden="1">
      <c r="B630" s="97" t="s">
        <v>691</v>
      </c>
      <c r="C630" s="103">
        <v>14</v>
      </c>
      <c r="D630" s="110">
        <v>14.7155</v>
      </c>
      <c r="E630" s="100">
        <f t="shared" si="9"/>
        <v>-4.86222010804934E-2</v>
      </c>
    </row>
    <row r="631" spans="2:5" hidden="1">
      <c r="B631" s="97" t="s">
        <v>692</v>
      </c>
      <c r="C631" s="103"/>
      <c r="D631" s="103"/>
      <c r="E631" s="100"/>
    </row>
    <row r="632" spans="2:5" hidden="1">
      <c r="B632" s="112" t="s">
        <v>693</v>
      </c>
      <c r="C632" s="99">
        <f>SUM(C633:C639)</f>
        <v>0</v>
      </c>
      <c r="D632" s="99">
        <f>SUM(D633:D639)</f>
        <v>0</v>
      </c>
      <c r="E632" s="100" t="e">
        <f t="shared" si="9"/>
        <v>#DIV/0!</v>
      </c>
    </row>
    <row r="633" spans="2:5" hidden="1">
      <c r="B633" s="108" t="s">
        <v>256</v>
      </c>
      <c r="C633" s="103"/>
      <c r="D633" s="103"/>
      <c r="E633" s="100" t="e">
        <f t="shared" si="9"/>
        <v>#DIV/0!</v>
      </c>
    </row>
    <row r="634" spans="2:5" hidden="1">
      <c r="B634" s="108" t="s">
        <v>257</v>
      </c>
      <c r="C634" s="103"/>
      <c r="D634" s="103"/>
      <c r="E634" s="100" t="e">
        <f t="shared" si="9"/>
        <v>#DIV/0!</v>
      </c>
    </row>
    <row r="635" spans="2:5" hidden="1">
      <c r="B635" s="108" t="s">
        <v>258</v>
      </c>
      <c r="C635" s="103"/>
      <c r="D635" s="103"/>
      <c r="E635" s="100" t="e">
        <f t="shared" si="9"/>
        <v>#DIV/0!</v>
      </c>
    </row>
    <row r="636" spans="2:5" hidden="1">
      <c r="B636" s="108" t="s">
        <v>694</v>
      </c>
      <c r="C636" s="103"/>
      <c r="D636" s="103"/>
      <c r="E636" s="100" t="e">
        <f t="shared" si="9"/>
        <v>#DIV/0!</v>
      </c>
    </row>
    <row r="637" spans="2:5" hidden="1">
      <c r="B637" s="108" t="s">
        <v>695</v>
      </c>
      <c r="C637" s="103"/>
      <c r="D637" s="103"/>
      <c r="E637" s="100" t="e">
        <f t="shared" si="9"/>
        <v>#DIV/0!</v>
      </c>
    </row>
    <row r="638" spans="2:5" hidden="1">
      <c r="B638" s="108" t="s">
        <v>265</v>
      </c>
      <c r="C638" s="103"/>
      <c r="D638" s="103"/>
      <c r="E638" s="100" t="e">
        <f t="shared" si="9"/>
        <v>#DIV/0!</v>
      </c>
    </row>
    <row r="639" spans="2:5" hidden="1">
      <c r="B639" s="108" t="s">
        <v>696</v>
      </c>
      <c r="C639" s="103"/>
      <c r="D639" s="103"/>
      <c r="E639" s="100" t="e">
        <f t="shared" si="9"/>
        <v>#DIV/0!</v>
      </c>
    </row>
    <row r="640" spans="2:5" hidden="1">
      <c r="B640" s="97" t="s">
        <v>697</v>
      </c>
      <c r="C640" s="103">
        <v>800</v>
      </c>
      <c r="D640" s="102">
        <v>1274.8945000000001</v>
      </c>
      <c r="E640" s="100">
        <f t="shared" si="9"/>
        <v>-0.37249709681859999</v>
      </c>
    </row>
    <row r="641" spans="2:5" ht="21" customHeight="1">
      <c r="B641" s="109" t="s">
        <v>698</v>
      </c>
      <c r="C641" s="99">
        <f>SUM(C642,C647,C660,C664,C676,C679,C683,C688,C692,C696,C699,C708,C710)</f>
        <v>5893</v>
      </c>
      <c r="D641" s="99">
        <f>SUM(D642,D647,D660,D664,D676,D679,D683,D688,D692,D696,D699,D708,D710)</f>
        <v>6160.4678999999996</v>
      </c>
      <c r="E641" s="100">
        <f t="shared" si="9"/>
        <v>-4.34168157908916E-2</v>
      </c>
    </row>
    <row r="642" spans="2:5" hidden="1">
      <c r="B642" s="109" t="s">
        <v>699</v>
      </c>
      <c r="C642" s="99">
        <f>SUM(C643:C646)</f>
        <v>16</v>
      </c>
      <c r="D642" s="99">
        <f>SUM(D643:D646)</f>
        <v>16.149999999999999</v>
      </c>
      <c r="E642" s="100">
        <f t="shared" si="9"/>
        <v>-9.2879256965943402E-3</v>
      </c>
    </row>
    <row r="643" spans="2:5" hidden="1">
      <c r="B643" s="109" t="s">
        <v>256</v>
      </c>
      <c r="C643" s="103">
        <v>16</v>
      </c>
      <c r="D643" s="102">
        <v>16.149999999999999</v>
      </c>
      <c r="E643" s="100">
        <f t="shared" si="9"/>
        <v>-9.2879256965943402E-3</v>
      </c>
    </row>
    <row r="644" spans="2:5" ht="16.5" hidden="1" customHeight="1">
      <c r="B644" s="109" t="s">
        <v>257</v>
      </c>
      <c r="C644" s="103"/>
      <c r="D644" s="103"/>
      <c r="E644" s="100" t="e">
        <f t="shared" si="9"/>
        <v>#DIV/0!</v>
      </c>
    </row>
    <row r="645" spans="2:5" hidden="1">
      <c r="B645" s="109" t="s">
        <v>258</v>
      </c>
      <c r="C645" s="103"/>
      <c r="D645" s="103"/>
      <c r="E645" s="100" t="e">
        <f t="shared" si="9"/>
        <v>#DIV/0!</v>
      </c>
    </row>
    <row r="646" spans="2:5" hidden="1">
      <c r="B646" s="109" t="s">
        <v>700</v>
      </c>
      <c r="C646" s="103"/>
      <c r="D646" s="103"/>
      <c r="E646" s="100" t="e">
        <f t="shared" si="9"/>
        <v>#DIV/0!</v>
      </c>
    </row>
    <row r="647" spans="2:5" hidden="1">
      <c r="B647" s="109" t="s">
        <v>701</v>
      </c>
      <c r="C647" s="99">
        <f>SUM(C648:C659)</f>
        <v>0</v>
      </c>
      <c r="D647" s="99">
        <f>SUM(D648:D659)</f>
        <v>0</v>
      </c>
      <c r="E647" s="100" t="e">
        <f t="shared" si="9"/>
        <v>#DIV/0!</v>
      </c>
    </row>
    <row r="648" spans="2:5" hidden="1">
      <c r="B648" s="109" t="s">
        <v>702</v>
      </c>
      <c r="C648" s="103"/>
      <c r="D648" s="103"/>
      <c r="E648" s="100" t="e">
        <f t="shared" ref="E648:E711" si="10">(C648-D648)/D648</f>
        <v>#DIV/0!</v>
      </c>
    </row>
    <row r="649" spans="2:5" hidden="1">
      <c r="B649" s="109" t="s">
        <v>703</v>
      </c>
      <c r="C649" s="103"/>
      <c r="D649" s="103"/>
      <c r="E649" s="100" t="e">
        <f t="shared" si="10"/>
        <v>#DIV/0!</v>
      </c>
    </row>
    <row r="650" spans="2:5" hidden="1">
      <c r="B650" s="109" t="s">
        <v>704</v>
      </c>
      <c r="C650" s="103"/>
      <c r="D650" s="103"/>
      <c r="E650" s="100" t="e">
        <f t="shared" si="10"/>
        <v>#DIV/0!</v>
      </c>
    </row>
    <row r="651" spans="2:5" hidden="1">
      <c r="B651" s="109" t="s">
        <v>705</v>
      </c>
      <c r="C651" s="103"/>
      <c r="D651" s="103"/>
      <c r="E651" s="100" t="e">
        <f t="shared" si="10"/>
        <v>#DIV/0!</v>
      </c>
    </row>
    <row r="652" spans="2:5" hidden="1">
      <c r="B652" s="109" t="s">
        <v>706</v>
      </c>
      <c r="C652" s="103"/>
      <c r="D652" s="103"/>
      <c r="E652" s="100" t="e">
        <f t="shared" si="10"/>
        <v>#DIV/0!</v>
      </c>
    </row>
    <row r="653" spans="2:5" hidden="1">
      <c r="B653" s="109" t="s">
        <v>707</v>
      </c>
      <c r="C653" s="103"/>
      <c r="D653" s="103"/>
      <c r="E653" s="100" t="e">
        <f t="shared" si="10"/>
        <v>#DIV/0!</v>
      </c>
    </row>
    <row r="654" spans="2:5" hidden="1">
      <c r="B654" s="109" t="s">
        <v>708</v>
      </c>
      <c r="C654" s="103"/>
      <c r="D654" s="103"/>
      <c r="E654" s="100" t="e">
        <f t="shared" si="10"/>
        <v>#DIV/0!</v>
      </c>
    </row>
    <row r="655" spans="2:5" hidden="1">
      <c r="B655" s="109" t="s">
        <v>709</v>
      </c>
      <c r="C655" s="103"/>
      <c r="D655" s="103"/>
      <c r="E655" s="100" t="e">
        <f t="shared" si="10"/>
        <v>#DIV/0!</v>
      </c>
    </row>
    <row r="656" spans="2:5" hidden="1">
      <c r="B656" s="109" t="s">
        <v>710</v>
      </c>
      <c r="C656" s="103"/>
      <c r="D656" s="103"/>
      <c r="E656" s="100" t="e">
        <f t="shared" si="10"/>
        <v>#DIV/0!</v>
      </c>
    </row>
    <row r="657" spans="2:5" hidden="1">
      <c r="B657" s="109" t="s">
        <v>711</v>
      </c>
      <c r="C657" s="103"/>
      <c r="D657" s="103"/>
      <c r="E657" s="100" t="e">
        <f t="shared" si="10"/>
        <v>#DIV/0!</v>
      </c>
    </row>
    <row r="658" spans="2:5" hidden="1">
      <c r="B658" s="109" t="s">
        <v>712</v>
      </c>
      <c r="C658" s="103"/>
      <c r="D658" s="103"/>
      <c r="E658" s="100" t="e">
        <f t="shared" si="10"/>
        <v>#DIV/0!</v>
      </c>
    </row>
    <row r="659" spans="2:5" hidden="1">
      <c r="B659" s="109" t="s">
        <v>713</v>
      </c>
      <c r="C659" s="103"/>
      <c r="D659" s="103"/>
      <c r="E659" s="100" t="e">
        <f t="shared" si="10"/>
        <v>#DIV/0!</v>
      </c>
    </row>
    <row r="660" spans="2:5" hidden="1">
      <c r="B660" s="109" t="s">
        <v>714</v>
      </c>
      <c r="C660" s="99">
        <f>SUM(C661:C663)</f>
        <v>1500</v>
      </c>
      <c r="D660" s="99">
        <f>SUM(D661:D663)</f>
        <v>1323.7861</v>
      </c>
      <c r="E660" s="100">
        <f t="shared" si="10"/>
        <v>0.13311357476861299</v>
      </c>
    </row>
    <row r="661" spans="2:5" hidden="1">
      <c r="B661" s="109" t="s">
        <v>715</v>
      </c>
      <c r="C661" s="103"/>
      <c r="D661" s="103"/>
      <c r="E661" s="100"/>
    </row>
    <row r="662" spans="2:5" hidden="1">
      <c r="B662" s="109" t="s">
        <v>716</v>
      </c>
      <c r="C662" s="103">
        <v>1200</v>
      </c>
      <c r="D662" s="102">
        <v>1099.1161</v>
      </c>
      <c r="E662" s="100">
        <f t="shared" si="10"/>
        <v>9.1786390900833903E-2</v>
      </c>
    </row>
    <row r="663" spans="2:5" hidden="1">
      <c r="B663" s="109" t="s">
        <v>717</v>
      </c>
      <c r="C663" s="103">
        <v>300</v>
      </c>
      <c r="D663" s="102">
        <v>224.67</v>
      </c>
      <c r="E663" s="100">
        <f t="shared" si="10"/>
        <v>0.33529176124983301</v>
      </c>
    </row>
    <row r="664" spans="2:5" hidden="1">
      <c r="B664" s="109" t="s">
        <v>718</v>
      </c>
      <c r="C664" s="99">
        <f>SUM(C665:C675)</f>
        <v>1670</v>
      </c>
      <c r="D664" s="99">
        <f>SUM(D665:D675)</f>
        <v>1642.6125</v>
      </c>
      <c r="E664" s="100">
        <f t="shared" si="10"/>
        <v>1.66731350211934E-2</v>
      </c>
    </row>
    <row r="665" spans="2:5" hidden="1">
      <c r="B665" s="109" t="s">
        <v>719</v>
      </c>
      <c r="C665" s="103"/>
      <c r="D665" s="103"/>
      <c r="E665" s="100" t="e">
        <f t="shared" si="10"/>
        <v>#DIV/0!</v>
      </c>
    </row>
    <row r="666" spans="2:5" hidden="1">
      <c r="B666" s="109" t="s">
        <v>720</v>
      </c>
      <c r="C666" s="103"/>
      <c r="D666" s="103"/>
      <c r="E666" s="100" t="e">
        <f t="shared" si="10"/>
        <v>#DIV/0!</v>
      </c>
    </row>
    <row r="667" spans="2:5" hidden="1">
      <c r="B667" s="109" t="s">
        <v>721</v>
      </c>
      <c r="C667" s="103"/>
      <c r="D667" s="103"/>
      <c r="E667" s="100" t="e">
        <f t="shared" si="10"/>
        <v>#DIV/0!</v>
      </c>
    </row>
    <row r="668" spans="2:5" hidden="1">
      <c r="B668" s="109" t="s">
        <v>722</v>
      </c>
      <c r="C668" s="103"/>
      <c r="D668" s="103"/>
      <c r="E668" s="100" t="e">
        <f t="shared" si="10"/>
        <v>#DIV/0!</v>
      </c>
    </row>
    <row r="669" spans="2:5" hidden="1">
      <c r="B669" s="109" t="s">
        <v>723</v>
      </c>
      <c r="C669" s="103"/>
      <c r="D669" s="103"/>
      <c r="E669" s="100" t="e">
        <f t="shared" si="10"/>
        <v>#DIV/0!</v>
      </c>
    </row>
    <row r="670" spans="2:5" hidden="1">
      <c r="B670" s="109" t="s">
        <v>724</v>
      </c>
      <c r="C670" s="103"/>
      <c r="D670" s="103"/>
      <c r="E670" s="100" t="e">
        <f t="shared" si="10"/>
        <v>#DIV/0!</v>
      </c>
    </row>
    <row r="671" spans="2:5" hidden="1">
      <c r="B671" s="109" t="s">
        <v>725</v>
      </c>
      <c r="C671" s="103"/>
      <c r="D671" s="103"/>
      <c r="E671" s="100" t="e">
        <f t="shared" si="10"/>
        <v>#DIV/0!</v>
      </c>
    </row>
    <row r="672" spans="2:5" hidden="1">
      <c r="B672" s="109" t="s">
        <v>726</v>
      </c>
      <c r="C672" s="103">
        <v>1600</v>
      </c>
      <c r="D672" s="102">
        <v>1541.8916999999999</v>
      </c>
      <c r="E672" s="100">
        <f t="shared" si="10"/>
        <v>3.7686369282615699E-2</v>
      </c>
    </row>
    <row r="673" spans="2:5" hidden="1">
      <c r="B673" s="109" t="s">
        <v>727</v>
      </c>
      <c r="C673" s="103">
        <v>20</v>
      </c>
      <c r="D673" s="102">
        <v>29.770800000000001</v>
      </c>
      <c r="E673" s="100">
        <f t="shared" si="10"/>
        <v>-0.32820078734867703</v>
      </c>
    </row>
    <row r="674" spans="2:5" hidden="1">
      <c r="B674" s="109" t="s">
        <v>728</v>
      </c>
      <c r="C674" s="103"/>
      <c r="D674" s="103"/>
      <c r="E674" s="100"/>
    </row>
    <row r="675" spans="2:5" hidden="1">
      <c r="B675" s="109" t="s">
        <v>729</v>
      </c>
      <c r="C675" s="103">
        <v>50</v>
      </c>
      <c r="D675" s="102">
        <v>70.95</v>
      </c>
      <c r="E675" s="100">
        <f t="shared" si="10"/>
        <v>-0.29527836504580701</v>
      </c>
    </row>
    <row r="676" spans="2:5" hidden="1">
      <c r="B676" s="109" t="s">
        <v>730</v>
      </c>
      <c r="C676" s="99">
        <f>SUM(C677:C678)</f>
        <v>0</v>
      </c>
      <c r="D676" s="99">
        <f>SUM(D677:D678)</f>
        <v>0</v>
      </c>
      <c r="E676" s="100" t="e">
        <f t="shared" si="10"/>
        <v>#DIV/0!</v>
      </c>
    </row>
    <row r="677" spans="2:5" hidden="1">
      <c r="B677" s="109" t="s">
        <v>731</v>
      </c>
      <c r="C677" s="103"/>
      <c r="D677" s="103"/>
      <c r="E677" s="100" t="e">
        <f t="shared" si="10"/>
        <v>#DIV/0!</v>
      </c>
    </row>
    <row r="678" spans="2:5" hidden="1">
      <c r="B678" s="109" t="s">
        <v>732</v>
      </c>
      <c r="C678" s="103"/>
      <c r="D678" s="103"/>
      <c r="E678" s="100" t="e">
        <f t="shared" si="10"/>
        <v>#DIV/0!</v>
      </c>
    </row>
    <row r="679" spans="2:5" hidden="1">
      <c r="B679" s="109" t="s">
        <v>733</v>
      </c>
      <c r="C679" s="99">
        <f>SUM(C680:C682)</f>
        <v>270</v>
      </c>
      <c r="D679" s="99">
        <f>SUM(D680:D682)</f>
        <v>278.7552</v>
      </c>
      <c r="E679" s="100">
        <f t="shared" si="10"/>
        <v>-3.140820332679E-2</v>
      </c>
    </row>
    <row r="680" spans="2:5" hidden="1">
      <c r="B680" s="109" t="s">
        <v>734</v>
      </c>
      <c r="C680" s="103">
        <v>5</v>
      </c>
      <c r="D680" s="102">
        <v>5.8651999999999997</v>
      </c>
      <c r="E680" s="100">
        <f t="shared" si="10"/>
        <v>-0.14751415126508899</v>
      </c>
    </row>
    <row r="681" spans="2:5" hidden="1">
      <c r="B681" s="109" t="s">
        <v>735</v>
      </c>
      <c r="C681" s="103">
        <v>230</v>
      </c>
      <c r="D681" s="102">
        <v>237.46</v>
      </c>
      <c r="E681" s="100">
        <f t="shared" si="10"/>
        <v>-3.1415817400825399E-2</v>
      </c>
    </row>
    <row r="682" spans="2:5" hidden="1">
      <c r="B682" s="109" t="s">
        <v>736</v>
      </c>
      <c r="C682" s="103">
        <v>35</v>
      </c>
      <c r="D682" s="102">
        <v>35.43</v>
      </c>
      <c r="E682" s="100">
        <f t="shared" si="10"/>
        <v>-1.2136607394863099E-2</v>
      </c>
    </row>
    <row r="683" spans="2:5" hidden="1">
      <c r="B683" s="109" t="s">
        <v>737</v>
      </c>
      <c r="C683" s="99">
        <f>SUM(C684:C687)</f>
        <v>1431</v>
      </c>
      <c r="D683" s="99">
        <f>SUM(D684:D687)</f>
        <v>1441.91</v>
      </c>
      <c r="E683" s="100">
        <f t="shared" si="10"/>
        <v>-7.5663529623903802E-3</v>
      </c>
    </row>
    <row r="684" spans="2:5" hidden="1">
      <c r="B684" s="109" t="s">
        <v>738</v>
      </c>
      <c r="C684" s="103">
        <v>45</v>
      </c>
      <c r="D684" s="110">
        <v>47.16</v>
      </c>
      <c r="E684" s="100">
        <f t="shared" si="10"/>
        <v>-4.5801526717557203E-2</v>
      </c>
    </row>
    <row r="685" spans="2:5" hidden="1">
      <c r="B685" s="109" t="s">
        <v>739</v>
      </c>
      <c r="C685" s="103">
        <v>1250</v>
      </c>
      <c r="D685" s="110">
        <v>1258.3800000000001</v>
      </c>
      <c r="E685" s="100">
        <f t="shared" si="10"/>
        <v>-6.65935567952455E-3</v>
      </c>
    </row>
    <row r="686" spans="2:5" hidden="1">
      <c r="B686" s="109" t="s">
        <v>740</v>
      </c>
      <c r="C686" s="103">
        <v>136</v>
      </c>
      <c r="D686" s="110">
        <v>136.37</v>
      </c>
      <c r="E686" s="100">
        <f t="shared" si="10"/>
        <v>-2.7132067170199102E-3</v>
      </c>
    </row>
    <row r="687" spans="2:5" hidden="1">
      <c r="B687" s="109" t="s">
        <v>741</v>
      </c>
      <c r="C687" s="103"/>
      <c r="D687" s="103"/>
      <c r="E687" s="100"/>
    </row>
    <row r="688" spans="2:5" hidden="1">
      <c r="B688" s="109" t="s">
        <v>742</v>
      </c>
      <c r="C688" s="99">
        <f>SUM(C689:C691)</f>
        <v>511</v>
      </c>
      <c r="D688" s="99">
        <f>SUM(D689:D691)</f>
        <v>519.63099999999997</v>
      </c>
      <c r="E688" s="100">
        <f t="shared" si="10"/>
        <v>-1.6609863537779601E-2</v>
      </c>
    </row>
    <row r="689" spans="2:5" hidden="1">
      <c r="B689" s="109" t="s">
        <v>743</v>
      </c>
      <c r="C689" s="103">
        <v>1</v>
      </c>
      <c r="D689" s="110">
        <v>1.425</v>
      </c>
      <c r="E689" s="100">
        <f t="shared" si="10"/>
        <v>-0.29824561403508798</v>
      </c>
    </row>
    <row r="690" spans="2:5" hidden="1">
      <c r="B690" s="109" t="s">
        <v>744</v>
      </c>
      <c r="C690" s="103">
        <v>510</v>
      </c>
      <c r="D690" s="110">
        <v>518.20600000000002</v>
      </c>
      <c r="E690" s="100">
        <f t="shared" si="10"/>
        <v>-1.5835401365480201E-2</v>
      </c>
    </row>
    <row r="691" spans="2:5" hidden="1">
      <c r="B691" s="109" t="s">
        <v>745</v>
      </c>
      <c r="C691" s="103"/>
      <c r="D691" s="102"/>
      <c r="E691" s="100"/>
    </row>
    <row r="692" spans="2:5" hidden="1">
      <c r="B692" s="109" t="s">
        <v>746</v>
      </c>
      <c r="C692" s="99">
        <f>SUM(C693:C695)</f>
        <v>60</v>
      </c>
      <c r="D692" s="99">
        <f>SUM(D693:D695)</f>
        <v>80.901899999999998</v>
      </c>
      <c r="E692" s="100">
        <f t="shared" si="10"/>
        <v>-0.258361052089012</v>
      </c>
    </row>
    <row r="693" spans="2:5" hidden="1">
      <c r="B693" s="109" t="s">
        <v>747</v>
      </c>
      <c r="C693" s="103">
        <v>60</v>
      </c>
      <c r="D693" s="110">
        <v>80.901899999999998</v>
      </c>
      <c r="E693" s="100">
        <f t="shared" si="10"/>
        <v>-0.258361052089012</v>
      </c>
    </row>
    <row r="694" spans="2:5" hidden="1">
      <c r="B694" s="109" t="s">
        <v>748</v>
      </c>
      <c r="C694" s="103"/>
      <c r="D694" s="103"/>
      <c r="E694" s="100"/>
    </row>
    <row r="695" spans="2:5" hidden="1">
      <c r="B695" s="109" t="s">
        <v>749</v>
      </c>
      <c r="C695" s="103"/>
      <c r="D695" s="103"/>
      <c r="E695" s="100"/>
    </row>
    <row r="696" spans="2:5" hidden="1">
      <c r="B696" s="109" t="s">
        <v>750</v>
      </c>
      <c r="C696" s="99">
        <f>SUM(C697:C698)</f>
        <v>28</v>
      </c>
      <c r="D696" s="99">
        <f>SUM(D697:D698)</f>
        <v>43.38</v>
      </c>
      <c r="E696" s="100">
        <f t="shared" si="10"/>
        <v>-0.354541263254956</v>
      </c>
    </row>
    <row r="697" spans="2:5" hidden="1">
      <c r="B697" s="109" t="s">
        <v>751</v>
      </c>
      <c r="C697" s="103">
        <v>28</v>
      </c>
      <c r="D697" s="110">
        <v>43.38</v>
      </c>
      <c r="E697" s="100">
        <f t="shared" si="10"/>
        <v>-0.354541263254956</v>
      </c>
    </row>
    <row r="698" spans="2:5" hidden="1">
      <c r="B698" s="109" t="s">
        <v>752</v>
      </c>
      <c r="C698" s="103"/>
      <c r="D698" s="103"/>
      <c r="E698" s="100" t="e">
        <f t="shared" si="10"/>
        <v>#DIV/0!</v>
      </c>
    </row>
    <row r="699" spans="2:5" hidden="1">
      <c r="B699" s="109" t="s">
        <v>753</v>
      </c>
      <c r="C699" s="99">
        <f>SUM(C700:C707)</f>
        <v>0</v>
      </c>
      <c r="D699" s="99">
        <f>SUM(D700:D707)</f>
        <v>0</v>
      </c>
      <c r="E699" s="100" t="e">
        <f t="shared" si="10"/>
        <v>#DIV/0!</v>
      </c>
    </row>
    <row r="700" spans="2:5" hidden="1">
      <c r="B700" s="109" t="s">
        <v>256</v>
      </c>
      <c r="C700" s="103"/>
      <c r="D700" s="103"/>
      <c r="E700" s="100" t="e">
        <f t="shared" si="10"/>
        <v>#DIV/0!</v>
      </c>
    </row>
    <row r="701" spans="2:5" hidden="1">
      <c r="B701" s="109" t="s">
        <v>257</v>
      </c>
      <c r="C701" s="103"/>
      <c r="D701" s="103"/>
      <c r="E701" s="100" t="e">
        <f t="shared" si="10"/>
        <v>#DIV/0!</v>
      </c>
    </row>
    <row r="702" spans="2:5" hidden="1">
      <c r="B702" s="109" t="s">
        <v>258</v>
      </c>
      <c r="C702" s="103"/>
      <c r="D702" s="103"/>
      <c r="E702" s="100" t="e">
        <f t="shared" si="10"/>
        <v>#DIV/0!</v>
      </c>
    </row>
    <row r="703" spans="2:5" hidden="1">
      <c r="B703" s="109" t="s">
        <v>298</v>
      </c>
      <c r="C703" s="103"/>
      <c r="D703" s="103"/>
      <c r="E703" s="100" t="e">
        <f t="shared" si="10"/>
        <v>#DIV/0!</v>
      </c>
    </row>
    <row r="704" spans="2:5" hidden="1">
      <c r="B704" s="109" t="s">
        <v>754</v>
      </c>
      <c r="C704" s="103"/>
      <c r="D704" s="103"/>
      <c r="E704" s="100" t="e">
        <f t="shared" si="10"/>
        <v>#DIV/0!</v>
      </c>
    </row>
    <row r="705" spans="2:5" hidden="1">
      <c r="B705" s="109" t="s">
        <v>755</v>
      </c>
      <c r="C705" s="103"/>
      <c r="D705" s="103"/>
      <c r="E705" s="100" t="e">
        <f t="shared" si="10"/>
        <v>#DIV/0!</v>
      </c>
    </row>
    <row r="706" spans="2:5" hidden="1">
      <c r="B706" s="109" t="s">
        <v>265</v>
      </c>
      <c r="C706" s="103"/>
      <c r="D706" s="103"/>
      <c r="E706" s="100" t="e">
        <f t="shared" si="10"/>
        <v>#DIV/0!</v>
      </c>
    </row>
    <row r="707" spans="2:5" hidden="1">
      <c r="B707" s="109" t="s">
        <v>756</v>
      </c>
      <c r="C707" s="103"/>
      <c r="D707" s="103"/>
      <c r="E707" s="100" t="e">
        <f t="shared" si="10"/>
        <v>#DIV/0!</v>
      </c>
    </row>
    <row r="708" spans="2:5" hidden="1">
      <c r="B708" s="109" t="s">
        <v>757</v>
      </c>
      <c r="C708" s="99">
        <f>SUM(C709)</f>
        <v>400</v>
      </c>
      <c r="D708" s="99">
        <f>SUM(D709)</f>
        <v>806.31600000000003</v>
      </c>
      <c r="E708" s="100">
        <f t="shared" si="10"/>
        <v>-0.50391657861185901</v>
      </c>
    </row>
    <row r="709" spans="2:5" hidden="1">
      <c r="B709" s="109" t="s">
        <v>758</v>
      </c>
      <c r="C709" s="103">
        <v>400</v>
      </c>
      <c r="D709" s="102">
        <v>806.31600000000003</v>
      </c>
      <c r="E709" s="100">
        <f t="shared" si="10"/>
        <v>-0.50391657861185901</v>
      </c>
    </row>
    <row r="710" spans="2:5" hidden="1">
      <c r="B710" s="109" t="s">
        <v>759</v>
      </c>
      <c r="C710" s="99">
        <f>SUM(C711)</f>
        <v>7</v>
      </c>
      <c r="D710" s="99">
        <f>SUM(D711)</f>
        <v>7.0251999999999999</v>
      </c>
      <c r="E710" s="100">
        <f t="shared" si="10"/>
        <v>-3.5870864886408801E-3</v>
      </c>
    </row>
    <row r="711" spans="2:5" hidden="1">
      <c r="B711" s="109" t="s">
        <v>760</v>
      </c>
      <c r="C711" s="103">
        <v>7</v>
      </c>
      <c r="D711" s="102">
        <v>7.0251999999999999</v>
      </c>
      <c r="E711" s="100">
        <f t="shared" si="10"/>
        <v>-3.5870864886408801E-3</v>
      </c>
    </row>
    <row r="712" spans="2:5" ht="21.75" customHeight="1">
      <c r="B712" s="109" t="s">
        <v>44</v>
      </c>
      <c r="C712" s="99">
        <f>SUM(C713,C722,C726,C734,C740,C747,C753,C756,C759:C761,C767:C769,C784)</f>
        <v>1445</v>
      </c>
      <c r="D712" s="99">
        <f>SUM(D713,D722,D726,D734,D740,D747,D753,D756,D759:D761,D767:D769,D784)</f>
        <v>1707.39</v>
      </c>
      <c r="E712" s="100">
        <f t="shared" ref="E712:E775" si="11">(C712-D712)/D712</f>
        <v>-0.15367900713955199</v>
      </c>
    </row>
    <row r="713" spans="2:5" hidden="1">
      <c r="B713" s="109" t="s">
        <v>761</v>
      </c>
      <c r="C713" s="99">
        <f>SUM(C714:C721)</f>
        <v>0</v>
      </c>
      <c r="D713" s="99">
        <f>SUM(D714:D721)</f>
        <v>0</v>
      </c>
      <c r="E713" s="100" t="e">
        <f t="shared" si="11"/>
        <v>#DIV/0!</v>
      </c>
    </row>
    <row r="714" spans="2:5" hidden="1">
      <c r="B714" s="109" t="s">
        <v>256</v>
      </c>
      <c r="C714" s="103"/>
      <c r="D714" s="103"/>
      <c r="E714" s="100" t="e">
        <f t="shared" si="11"/>
        <v>#DIV/0!</v>
      </c>
    </row>
    <row r="715" spans="2:5" hidden="1">
      <c r="B715" s="109" t="s">
        <v>257</v>
      </c>
      <c r="C715" s="103"/>
      <c r="D715" s="103"/>
      <c r="E715" s="100" t="e">
        <f t="shared" si="11"/>
        <v>#DIV/0!</v>
      </c>
    </row>
    <row r="716" spans="2:5" hidden="1">
      <c r="B716" s="109" t="s">
        <v>258</v>
      </c>
      <c r="C716" s="103"/>
      <c r="D716" s="103"/>
      <c r="E716" s="100" t="e">
        <f t="shared" si="11"/>
        <v>#DIV/0!</v>
      </c>
    </row>
    <row r="717" spans="2:5" hidden="1">
      <c r="B717" s="109" t="s">
        <v>762</v>
      </c>
      <c r="C717" s="103"/>
      <c r="D717" s="103"/>
      <c r="E717" s="100" t="e">
        <f t="shared" si="11"/>
        <v>#DIV/0!</v>
      </c>
    </row>
    <row r="718" spans="2:5" hidden="1">
      <c r="B718" s="109" t="s">
        <v>763</v>
      </c>
      <c r="C718" s="103"/>
      <c r="D718" s="103"/>
      <c r="E718" s="100" t="e">
        <f t="shared" si="11"/>
        <v>#DIV/0!</v>
      </c>
    </row>
    <row r="719" spans="2:5" hidden="1">
      <c r="B719" s="109" t="s">
        <v>764</v>
      </c>
      <c r="C719" s="103"/>
      <c r="D719" s="103"/>
      <c r="E719" s="100" t="e">
        <f t="shared" si="11"/>
        <v>#DIV/0!</v>
      </c>
    </row>
    <row r="720" spans="2:5" hidden="1">
      <c r="B720" s="109" t="s">
        <v>765</v>
      </c>
      <c r="C720" s="103"/>
      <c r="D720" s="103"/>
      <c r="E720" s="100" t="e">
        <f t="shared" si="11"/>
        <v>#DIV/0!</v>
      </c>
    </row>
    <row r="721" spans="2:5" hidden="1">
      <c r="B721" s="109" t="s">
        <v>766</v>
      </c>
      <c r="C721" s="103"/>
      <c r="D721" s="103"/>
      <c r="E721" s="100" t="e">
        <f t="shared" si="11"/>
        <v>#DIV/0!</v>
      </c>
    </row>
    <row r="722" spans="2:5" hidden="1">
      <c r="B722" s="109" t="s">
        <v>767</v>
      </c>
      <c r="C722" s="99">
        <f>SUM(C723:C725)</f>
        <v>0</v>
      </c>
      <c r="D722" s="99">
        <f>SUM(D723:D725)</f>
        <v>0</v>
      </c>
      <c r="E722" s="100" t="e">
        <f t="shared" si="11"/>
        <v>#DIV/0!</v>
      </c>
    </row>
    <row r="723" spans="2:5" hidden="1">
      <c r="B723" s="109" t="s">
        <v>768</v>
      </c>
      <c r="C723" s="103"/>
      <c r="D723" s="103"/>
      <c r="E723" s="100" t="e">
        <f t="shared" si="11"/>
        <v>#DIV/0!</v>
      </c>
    </row>
    <row r="724" spans="2:5" hidden="1">
      <c r="B724" s="109" t="s">
        <v>769</v>
      </c>
      <c r="C724" s="103"/>
      <c r="D724" s="103"/>
      <c r="E724" s="100" t="e">
        <f t="shared" si="11"/>
        <v>#DIV/0!</v>
      </c>
    </row>
    <row r="725" spans="2:5" hidden="1">
      <c r="B725" s="109" t="s">
        <v>770</v>
      </c>
      <c r="C725" s="103"/>
      <c r="D725" s="103"/>
      <c r="E725" s="100" t="e">
        <f t="shared" si="11"/>
        <v>#DIV/0!</v>
      </c>
    </row>
    <row r="726" spans="2:5" hidden="1">
      <c r="B726" s="109" t="s">
        <v>771</v>
      </c>
      <c r="C726" s="99">
        <f>SUM(C727:C733)</f>
        <v>1285</v>
      </c>
      <c r="D726" s="99">
        <f>SUM(D727:D733)</f>
        <v>1269.5899999999999</v>
      </c>
      <c r="E726" s="100">
        <f t="shared" si="11"/>
        <v>1.21377767625768E-2</v>
      </c>
    </row>
    <row r="727" spans="2:5" hidden="1">
      <c r="B727" s="109" t="s">
        <v>772</v>
      </c>
      <c r="C727" s="103">
        <v>1250</v>
      </c>
      <c r="D727" s="102">
        <v>1115.19</v>
      </c>
      <c r="E727" s="100">
        <f t="shared" si="11"/>
        <v>0.12088523031949699</v>
      </c>
    </row>
    <row r="728" spans="2:5" hidden="1">
      <c r="B728" s="109" t="s">
        <v>773</v>
      </c>
      <c r="C728" s="103">
        <v>15</v>
      </c>
      <c r="D728" s="102">
        <v>66.400000000000006</v>
      </c>
      <c r="E728" s="100">
        <f t="shared" si="11"/>
        <v>-0.77409638554216897</v>
      </c>
    </row>
    <row r="729" spans="2:5" hidden="1">
      <c r="B729" s="109" t="s">
        <v>774</v>
      </c>
      <c r="C729" s="103"/>
      <c r="D729" s="110"/>
      <c r="E729" s="100" t="e">
        <f t="shared" si="11"/>
        <v>#DIV/0!</v>
      </c>
    </row>
    <row r="730" spans="2:5" hidden="1">
      <c r="B730" s="109" t="s">
        <v>775</v>
      </c>
      <c r="C730" s="103"/>
      <c r="D730" s="110"/>
      <c r="E730" s="100" t="e">
        <f t="shared" si="11"/>
        <v>#DIV/0!</v>
      </c>
    </row>
    <row r="731" spans="2:5" hidden="1">
      <c r="B731" s="109" t="s">
        <v>776</v>
      </c>
      <c r="C731" s="103"/>
      <c r="D731" s="110"/>
      <c r="E731" s="100" t="e">
        <f t="shared" si="11"/>
        <v>#DIV/0!</v>
      </c>
    </row>
    <row r="732" spans="2:5" hidden="1">
      <c r="B732" s="109" t="s">
        <v>777</v>
      </c>
      <c r="C732" s="103"/>
      <c r="D732" s="110"/>
      <c r="E732" s="100" t="e">
        <f t="shared" si="11"/>
        <v>#DIV/0!</v>
      </c>
    </row>
    <row r="733" spans="2:5" hidden="1">
      <c r="B733" s="109" t="s">
        <v>778</v>
      </c>
      <c r="C733" s="103">
        <v>20</v>
      </c>
      <c r="D733" s="102">
        <v>88</v>
      </c>
      <c r="E733" s="100">
        <f t="shared" si="11"/>
        <v>-0.77272727272727304</v>
      </c>
    </row>
    <row r="734" spans="2:5" hidden="1">
      <c r="B734" s="109" t="s">
        <v>779</v>
      </c>
      <c r="C734" s="99">
        <f>SUM(C735:C739)</f>
        <v>100</v>
      </c>
      <c r="D734" s="99">
        <f>SUM(D735:D739)</f>
        <v>347.8</v>
      </c>
      <c r="E734" s="100">
        <f t="shared" si="11"/>
        <v>-0.712478435882691</v>
      </c>
    </row>
    <row r="735" spans="2:5" hidden="1">
      <c r="B735" s="109" t="s">
        <v>780</v>
      </c>
      <c r="C735" s="103"/>
      <c r="D735" s="103"/>
      <c r="E735" s="100"/>
    </row>
    <row r="736" spans="2:5" hidden="1">
      <c r="B736" s="109" t="s">
        <v>781</v>
      </c>
      <c r="C736" s="103">
        <v>100</v>
      </c>
      <c r="D736" s="102">
        <v>347.8</v>
      </c>
      <c r="E736" s="100">
        <f t="shared" si="11"/>
        <v>-0.712478435882691</v>
      </c>
    </row>
    <row r="737" spans="2:5" hidden="1">
      <c r="B737" s="109" t="s">
        <v>782</v>
      </c>
      <c r="C737" s="103"/>
      <c r="D737" s="103"/>
      <c r="E737" s="100" t="e">
        <f t="shared" si="11"/>
        <v>#DIV/0!</v>
      </c>
    </row>
    <row r="738" spans="2:5" hidden="1">
      <c r="B738" s="109" t="s">
        <v>783</v>
      </c>
      <c r="C738" s="103"/>
      <c r="D738" s="103"/>
      <c r="E738" s="100" t="e">
        <f t="shared" si="11"/>
        <v>#DIV/0!</v>
      </c>
    </row>
    <row r="739" spans="2:5" hidden="1">
      <c r="B739" s="109" t="s">
        <v>784</v>
      </c>
      <c r="C739" s="103"/>
      <c r="D739" s="103"/>
      <c r="E739" s="100" t="e">
        <f t="shared" si="11"/>
        <v>#DIV/0!</v>
      </c>
    </row>
    <row r="740" spans="2:5" hidden="1">
      <c r="B740" s="109" t="s">
        <v>785</v>
      </c>
      <c r="C740" s="99">
        <f>SUM(C741:C746)</f>
        <v>0</v>
      </c>
      <c r="D740" s="99">
        <f>SUM(D741:D746)</f>
        <v>0</v>
      </c>
      <c r="E740" s="100" t="e">
        <f t="shared" si="11"/>
        <v>#DIV/0!</v>
      </c>
    </row>
    <row r="741" spans="2:5" hidden="1">
      <c r="B741" s="109" t="s">
        <v>786</v>
      </c>
      <c r="C741" s="103"/>
      <c r="D741" s="103"/>
      <c r="E741" s="100" t="e">
        <f t="shared" si="11"/>
        <v>#DIV/0!</v>
      </c>
    </row>
    <row r="742" spans="2:5" hidden="1">
      <c r="B742" s="109" t="s">
        <v>787</v>
      </c>
      <c r="C742" s="103"/>
      <c r="D742" s="103"/>
      <c r="E742" s="100" t="e">
        <f t="shared" si="11"/>
        <v>#DIV/0!</v>
      </c>
    </row>
    <row r="743" spans="2:5" hidden="1">
      <c r="B743" s="109" t="s">
        <v>788</v>
      </c>
      <c r="C743" s="103"/>
      <c r="D743" s="103"/>
      <c r="E743" s="100" t="e">
        <f t="shared" si="11"/>
        <v>#DIV/0!</v>
      </c>
    </row>
    <row r="744" spans="2:5" hidden="1">
      <c r="B744" s="109" t="s">
        <v>789</v>
      </c>
      <c r="C744" s="103"/>
      <c r="D744" s="103"/>
      <c r="E744" s="100" t="e">
        <f t="shared" si="11"/>
        <v>#DIV/0!</v>
      </c>
    </row>
    <row r="745" spans="2:5" hidden="1">
      <c r="B745" s="109" t="s">
        <v>790</v>
      </c>
      <c r="C745" s="103"/>
      <c r="D745" s="103"/>
      <c r="E745" s="100" t="e">
        <f t="shared" si="11"/>
        <v>#DIV/0!</v>
      </c>
    </row>
    <row r="746" spans="2:5" hidden="1">
      <c r="B746" s="109" t="s">
        <v>791</v>
      </c>
      <c r="C746" s="103"/>
      <c r="D746" s="103"/>
      <c r="E746" s="100" t="e">
        <f t="shared" si="11"/>
        <v>#DIV/0!</v>
      </c>
    </row>
    <row r="747" spans="2:5" hidden="1">
      <c r="B747" s="109" t="s">
        <v>792</v>
      </c>
      <c r="C747" s="99">
        <f>SUM(C748:C752)</f>
        <v>0</v>
      </c>
      <c r="D747" s="99">
        <f>SUM(D748:D752)</f>
        <v>0</v>
      </c>
      <c r="E747" s="100" t="e">
        <f t="shared" si="11"/>
        <v>#DIV/0!</v>
      </c>
    </row>
    <row r="748" spans="2:5" hidden="1">
      <c r="B748" s="109" t="s">
        <v>793</v>
      </c>
      <c r="C748" s="103"/>
      <c r="D748" s="103"/>
      <c r="E748" s="100" t="e">
        <f t="shared" si="11"/>
        <v>#DIV/0!</v>
      </c>
    </row>
    <row r="749" spans="2:5" hidden="1">
      <c r="B749" s="109" t="s">
        <v>794</v>
      </c>
      <c r="C749" s="103"/>
      <c r="D749" s="103"/>
      <c r="E749" s="100" t="e">
        <f t="shared" si="11"/>
        <v>#DIV/0!</v>
      </c>
    </row>
    <row r="750" spans="2:5" hidden="1">
      <c r="B750" s="109" t="s">
        <v>795</v>
      </c>
      <c r="C750" s="103"/>
      <c r="D750" s="103"/>
      <c r="E750" s="100" t="e">
        <f t="shared" si="11"/>
        <v>#DIV/0!</v>
      </c>
    </row>
    <row r="751" spans="2:5" hidden="1">
      <c r="B751" s="109" t="s">
        <v>796</v>
      </c>
      <c r="C751" s="103"/>
      <c r="D751" s="103"/>
      <c r="E751" s="100" t="e">
        <f t="shared" si="11"/>
        <v>#DIV/0!</v>
      </c>
    </row>
    <row r="752" spans="2:5" hidden="1">
      <c r="B752" s="109" t="s">
        <v>797</v>
      </c>
      <c r="C752" s="103"/>
      <c r="D752" s="103"/>
      <c r="E752" s="100" t="e">
        <f t="shared" si="11"/>
        <v>#DIV/0!</v>
      </c>
    </row>
    <row r="753" spans="2:5" hidden="1">
      <c r="B753" s="109" t="s">
        <v>798</v>
      </c>
      <c r="C753" s="99">
        <f>SUM(C754:C755)</f>
        <v>0</v>
      </c>
      <c r="D753" s="99">
        <f>SUM(D754:D755)</f>
        <v>0</v>
      </c>
      <c r="E753" s="100" t="e">
        <f t="shared" si="11"/>
        <v>#DIV/0!</v>
      </c>
    </row>
    <row r="754" spans="2:5" hidden="1">
      <c r="B754" s="109" t="s">
        <v>799</v>
      </c>
      <c r="C754" s="103"/>
      <c r="D754" s="103"/>
      <c r="E754" s="100" t="e">
        <f t="shared" si="11"/>
        <v>#DIV/0!</v>
      </c>
    </row>
    <row r="755" spans="2:5" hidden="1">
      <c r="B755" s="109" t="s">
        <v>800</v>
      </c>
      <c r="C755" s="103"/>
      <c r="D755" s="103"/>
      <c r="E755" s="100" t="e">
        <f t="shared" si="11"/>
        <v>#DIV/0!</v>
      </c>
    </row>
    <row r="756" spans="2:5" hidden="1">
      <c r="B756" s="109" t="s">
        <v>801</v>
      </c>
      <c r="C756" s="99">
        <f>SUM(C757:C758)</f>
        <v>0</v>
      </c>
      <c r="D756" s="99">
        <f>SUM(D757:D758)</f>
        <v>0</v>
      </c>
      <c r="E756" s="100" t="e">
        <f t="shared" si="11"/>
        <v>#DIV/0!</v>
      </c>
    </row>
    <row r="757" spans="2:5" hidden="1">
      <c r="B757" s="109" t="s">
        <v>802</v>
      </c>
      <c r="C757" s="103"/>
      <c r="D757" s="103"/>
      <c r="E757" s="100" t="e">
        <f t="shared" si="11"/>
        <v>#DIV/0!</v>
      </c>
    </row>
    <row r="758" spans="2:5" hidden="1">
      <c r="B758" s="109" t="s">
        <v>803</v>
      </c>
      <c r="C758" s="103"/>
      <c r="D758" s="103"/>
      <c r="E758" s="100" t="e">
        <f t="shared" si="11"/>
        <v>#DIV/0!</v>
      </c>
    </row>
    <row r="759" spans="2:5" hidden="1">
      <c r="B759" s="109" t="s">
        <v>804</v>
      </c>
      <c r="C759" s="103"/>
      <c r="D759" s="103"/>
      <c r="E759" s="100" t="e">
        <f t="shared" si="11"/>
        <v>#DIV/0!</v>
      </c>
    </row>
    <row r="760" spans="2:5" hidden="1">
      <c r="B760" s="109" t="s">
        <v>805</v>
      </c>
      <c r="C760" s="103"/>
      <c r="D760" s="103"/>
      <c r="E760" s="100" t="e">
        <f t="shared" si="11"/>
        <v>#DIV/0!</v>
      </c>
    </row>
    <row r="761" spans="2:5" hidden="1">
      <c r="B761" s="109" t="s">
        <v>806</v>
      </c>
      <c r="C761" s="99">
        <f>SUM(C762:C766)</f>
        <v>60</v>
      </c>
      <c r="D761" s="99">
        <f>SUM(D762:D766)</f>
        <v>90</v>
      </c>
      <c r="E761" s="100">
        <f t="shared" si="11"/>
        <v>-0.33333333333333298</v>
      </c>
    </row>
    <row r="762" spans="2:5" hidden="1">
      <c r="B762" s="109" t="s">
        <v>807</v>
      </c>
      <c r="C762" s="103">
        <v>60</v>
      </c>
      <c r="D762" s="111">
        <v>90</v>
      </c>
      <c r="E762" s="100">
        <f t="shared" si="11"/>
        <v>-0.33333333333333298</v>
      </c>
    </row>
    <row r="763" spans="2:5" hidden="1">
      <c r="B763" s="109" t="s">
        <v>808</v>
      </c>
      <c r="C763" s="103"/>
      <c r="D763" s="103"/>
      <c r="E763" s="100" t="e">
        <f t="shared" si="11"/>
        <v>#DIV/0!</v>
      </c>
    </row>
    <row r="764" spans="2:5" hidden="1">
      <c r="B764" s="109" t="s">
        <v>809</v>
      </c>
      <c r="C764" s="103"/>
      <c r="D764" s="103"/>
      <c r="E764" s="100" t="e">
        <f t="shared" si="11"/>
        <v>#DIV/0!</v>
      </c>
    </row>
    <row r="765" spans="2:5" hidden="1">
      <c r="B765" s="109" t="s">
        <v>810</v>
      </c>
      <c r="C765" s="103"/>
      <c r="D765" s="103"/>
      <c r="E765" s="100" t="e">
        <f t="shared" si="11"/>
        <v>#DIV/0!</v>
      </c>
    </row>
    <row r="766" spans="2:5" hidden="1">
      <c r="B766" s="109" t="s">
        <v>811</v>
      </c>
      <c r="C766" s="103"/>
      <c r="D766" s="103"/>
      <c r="E766" s="100" t="e">
        <f t="shared" si="11"/>
        <v>#DIV/0!</v>
      </c>
    </row>
    <row r="767" spans="2:5" hidden="1">
      <c r="B767" s="109" t="s">
        <v>812</v>
      </c>
      <c r="C767" s="103"/>
      <c r="D767" s="103"/>
      <c r="E767" s="100" t="e">
        <f t="shared" si="11"/>
        <v>#DIV/0!</v>
      </c>
    </row>
    <row r="768" spans="2:5" hidden="1">
      <c r="B768" s="109" t="s">
        <v>813</v>
      </c>
      <c r="C768" s="103"/>
      <c r="D768" s="103"/>
      <c r="E768" s="100" t="e">
        <f t="shared" si="11"/>
        <v>#DIV/0!</v>
      </c>
    </row>
    <row r="769" spans="2:5" hidden="1">
      <c r="B769" s="109" t="s">
        <v>814</v>
      </c>
      <c r="C769" s="99">
        <f>SUM(C770:C783)</f>
        <v>0</v>
      </c>
      <c r="D769" s="99">
        <f>SUM(D770:D783)</f>
        <v>0</v>
      </c>
      <c r="E769" s="100" t="e">
        <f t="shared" si="11"/>
        <v>#DIV/0!</v>
      </c>
    </row>
    <row r="770" spans="2:5" hidden="1">
      <c r="B770" s="109" t="s">
        <v>256</v>
      </c>
      <c r="C770" s="103"/>
      <c r="D770" s="103"/>
      <c r="E770" s="100" t="e">
        <f t="shared" si="11"/>
        <v>#DIV/0!</v>
      </c>
    </row>
    <row r="771" spans="2:5" hidden="1">
      <c r="B771" s="109" t="s">
        <v>257</v>
      </c>
      <c r="C771" s="103"/>
      <c r="D771" s="103"/>
      <c r="E771" s="100" t="e">
        <f t="shared" si="11"/>
        <v>#DIV/0!</v>
      </c>
    </row>
    <row r="772" spans="2:5" hidden="1">
      <c r="B772" s="109" t="s">
        <v>258</v>
      </c>
      <c r="C772" s="103"/>
      <c r="D772" s="103"/>
      <c r="E772" s="100" t="e">
        <f t="shared" si="11"/>
        <v>#DIV/0!</v>
      </c>
    </row>
    <row r="773" spans="2:5" hidden="1">
      <c r="B773" s="109" t="s">
        <v>815</v>
      </c>
      <c r="C773" s="103"/>
      <c r="D773" s="103"/>
      <c r="E773" s="100" t="e">
        <f t="shared" si="11"/>
        <v>#DIV/0!</v>
      </c>
    </row>
    <row r="774" spans="2:5" hidden="1">
      <c r="B774" s="109" t="s">
        <v>816</v>
      </c>
      <c r="C774" s="103"/>
      <c r="D774" s="103"/>
      <c r="E774" s="100" t="e">
        <f t="shared" si="11"/>
        <v>#DIV/0!</v>
      </c>
    </row>
    <row r="775" spans="2:5" hidden="1">
      <c r="B775" s="109" t="s">
        <v>817</v>
      </c>
      <c r="C775" s="103"/>
      <c r="D775" s="103"/>
      <c r="E775" s="100" t="e">
        <f t="shared" si="11"/>
        <v>#DIV/0!</v>
      </c>
    </row>
    <row r="776" spans="2:5" hidden="1">
      <c r="B776" s="109" t="s">
        <v>818</v>
      </c>
      <c r="C776" s="103"/>
      <c r="D776" s="103"/>
      <c r="E776" s="100" t="e">
        <f t="shared" ref="E776:E839" si="12">(C776-D776)/D776</f>
        <v>#DIV/0!</v>
      </c>
    </row>
    <row r="777" spans="2:5" hidden="1">
      <c r="B777" s="109" t="s">
        <v>819</v>
      </c>
      <c r="C777" s="103"/>
      <c r="D777" s="103"/>
      <c r="E777" s="100" t="e">
        <f t="shared" si="12"/>
        <v>#DIV/0!</v>
      </c>
    </row>
    <row r="778" spans="2:5" hidden="1">
      <c r="B778" s="109" t="s">
        <v>820</v>
      </c>
      <c r="C778" s="103"/>
      <c r="D778" s="103"/>
      <c r="E778" s="100" t="e">
        <f t="shared" si="12"/>
        <v>#DIV/0!</v>
      </c>
    </row>
    <row r="779" spans="2:5" hidden="1">
      <c r="B779" s="109" t="s">
        <v>821</v>
      </c>
      <c r="C779" s="103"/>
      <c r="D779" s="103"/>
      <c r="E779" s="100" t="e">
        <f t="shared" si="12"/>
        <v>#DIV/0!</v>
      </c>
    </row>
    <row r="780" spans="2:5" hidden="1">
      <c r="B780" s="109" t="s">
        <v>298</v>
      </c>
      <c r="C780" s="103"/>
      <c r="D780" s="103"/>
      <c r="E780" s="100" t="e">
        <f t="shared" si="12"/>
        <v>#DIV/0!</v>
      </c>
    </row>
    <row r="781" spans="2:5" hidden="1">
      <c r="B781" s="109" t="s">
        <v>822</v>
      </c>
      <c r="C781" s="103"/>
      <c r="D781" s="103"/>
      <c r="E781" s="100" t="e">
        <f t="shared" si="12"/>
        <v>#DIV/0!</v>
      </c>
    </row>
    <row r="782" spans="2:5" hidden="1">
      <c r="B782" s="109" t="s">
        <v>265</v>
      </c>
      <c r="C782" s="103"/>
      <c r="D782" s="103"/>
      <c r="E782" s="100" t="e">
        <f t="shared" si="12"/>
        <v>#DIV/0!</v>
      </c>
    </row>
    <row r="783" spans="2:5" hidden="1">
      <c r="B783" s="109" t="s">
        <v>823</v>
      </c>
      <c r="C783" s="103"/>
      <c r="D783" s="103"/>
      <c r="E783" s="100" t="e">
        <f t="shared" si="12"/>
        <v>#DIV/0!</v>
      </c>
    </row>
    <row r="784" spans="2:5" hidden="1">
      <c r="B784" s="109" t="s">
        <v>824</v>
      </c>
      <c r="C784" s="103"/>
      <c r="D784" s="103"/>
      <c r="E784" s="100" t="e">
        <f t="shared" si="12"/>
        <v>#DIV/0!</v>
      </c>
    </row>
    <row r="785" spans="2:5" ht="17.25" customHeight="1">
      <c r="B785" s="109" t="s">
        <v>45</v>
      </c>
      <c r="C785" s="99">
        <f>SUM(C786,C801:C803,C797:C798)</f>
        <v>4068</v>
      </c>
      <c r="D785" s="99">
        <f>SUM(D786,D801:D803,D797:D798)</f>
        <v>3985.4014000000002</v>
      </c>
      <c r="E785" s="100">
        <f t="shared" si="12"/>
        <v>2.0725290054848699E-2</v>
      </c>
    </row>
    <row r="786" spans="2:5" hidden="1">
      <c r="B786" s="109" t="s">
        <v>825</v>
      </c>
      <c r="C786" s="99">
        <f>SUM(C787:C796)</f>
        <v>90</v>
      </c>
      <c r="D786" s="99">
        <f>SUM(D787:D796)</f>
        <v>93.09</v>
      </c>
      <c r="E786" s="100">
        <f t="shared" si="12"/>
        <v>-3.3193683532065803E-2</v>
      </c>
    </row>
    <row r="787" spans="2:5" hidden="1">
      <c r="B787" s="109" t="s">
        <v>826</v>
      </c>
      <c r="C787" s="103">
        <v>50</v>
      </c>
      <c r="D787" s="102">
        <v>50.84</v>
      </c>
      <c r="E787" s="100">
        <f t="shared" si="12"/>
        <v>-1.6522423288749099E-2</v>
      </c>
    </row>
    <row r="788" spans="2:5" hidden="1">
      <c r="B788" s="109" t="s">
        <v>827</v>
      </c>
      <c r="C788" s="103"/>
      <c r="D788" s="103"/>
      <c r="E788" s="100" t="e">
        <f t="shared" si="12"/>
        <v>#DIV/0!</v>
      </c>
    </row>
    <row r="789" spans="2:5" hidden="1">
      <c r="B789" s="109" t="s">
        <v>828</v>
      </c>
      <c r="C789" s="103"/>
      <c r="D789" s="103"/>
      <c r="E789" s="100" t="e">
        <f t="shared" si="12"/>
        <v>#DIV/0!</v>
      </c>
    </row>
    <row r="790" spans="2:5" hidden="1">
      <c r="B790" s="109" t="s">
        <v>829</v>
      </c>
      <c r="C790" s="103"/>
      <c r="D790" s="103"/>
      <c r="E790" s="100" t="e">
        <f t="shared" si="12"/>
        <v>#DIV/0!</v>
      </c>
    </row>
    <row r="791" spans="2:5" hidden="1">
      <c r="B791" s="109" t="s">
        <v>830</v>
      </c>
      <c r="C791" s="103"/>
      <c r="D791" s="103"/>
      <c r="E791" s="100" t="e">
        <f t="shared" si="12"/>
        <v>#DIV/0!</v>
      </c>
    </row>
    <row r="792" spans="2:5" hidden="1">
      <c r="B792" s="109" t="s">
        <v>831</v>
      </c>
      <c r="C792" s="103"/>
      <c r="D792" s="103"/>
      <c r="E792" s="100" t="e">
        <f t="shared" si="12"/>
        <v>#DIV/0!</v>
      </c>
    </row>
    <row r="793" spans="2:5" hidden="1">
      <c r="B793" s="109" t="s">
        <v>832</v>
      </c>
      <c r="C793" s="103"/>
      <c r="D793" s="103"/>
      <c r="E793" s="100" t="e">
        <f t="shared" si="12"/>
        <v>#DIV/0!</v>
      </c>
    </row>
    <row r="794" spans="2:5" hidden="1">
      <c r="B794" s="109" t="s">
        <v>833</v>
      </c>
      <c r="C794" s="103"/>
      <c r="D794" s="103"/>
      <c r="E794" s="100" t="e">
        <f t="shared" si="12"/>
        <v>#DIV/0!</v>
      </c>
    </row>
    <row r="795" spans="2:5" hidden="1">
      <c r="B795" s="109" t="s">
        <v>834</v>
      </c>
      <c r="C795" s="103"/>
      <c r="D795" s="103"/>
      <c r="E795" s="100" t="e">
        <f t="shared" si="12"/>
        <v>#DIV/0!</v>
      </c>
    </row>
    <row r="796" spans="2:5" hidden="1">
      <c r="B796" s="109" t="s">
        <v>835</v>
      </c>
      <c r="C796" s="103">
        <v>40</v>
      </c>
      <c r="D796" s="102">
        <v>42.25</v>
      </c>
      <c r="E796" s="100">
        <f t="shared" si="12"/>
        <v>-5.32544378698225E-2</v>
      </c>
    </row>
    <row r="797" spans="2:5" hidden="1">
      <c r="B797" s="109" t="s">
        <v>836</v>
      </c>
      <c r="C797" s="103"/>
      <c r="D797" s="103"/>
      <c r="E797" s="100"/>
    </row>
    <row r="798" spans="2:5" hidden="1">
      <c r="B798" s="109" t="s">
        <v>837</v>
      </c>
      <c r="C798" s="99">
        <f>SUM(C799:C800)</f>
        <v>0</v>
      </c>
      <c r="D798" s="99">
        <f>SUM(D799:D800)</f>
        <v>0</v>
      </c>
      <c r="E798" s="100"/>
    </row>
    <row r="799" spans="2:5" hidden="1">
      <c r="B799" s="109" t="s">
        <v>838</v>
      </c>
      <c r="C799" s="103"/>
      <c r="D799" s="103"/>
      <c r="E799" s="100"/>
    </row>
    <row r="800" spans="2:5" hidden="1">
      <c r="B800" s="109" t="s">
        <v>839</v>
      </c>
      <c r="C800" s="103"/>
      <c r="D800" s="103"/>
      <c r="E800" s="100"/>
    </row>
    <row r="801" spans="2:5" hidden="1">
      <c r="B801" s="109" t="s">
        <v>840</v>
      </c>
      <c r="C801" s="103">
        <v>3600</v>
      </c>
      <c r="D801" s="102">
        <v>3279.93</v>
      </c>
      <c r="E801" s="100">
        <f t="shared" si="12"/>
        <v>9.7584399667066099E-2</v>
      </c>
    </row>
    <row r="802" spans="2:5" hidden="1">
      <c r="B802" s="109" t="s">
        <v>841</v>
      </c>
      <c r="C802" s="103"/>
      <c r="D802" s="102"/>
      <c r="E802" s="100"/>
    </row>
    <row r="803" spans="2:5" hidden="1">
      <c r="B803" s="109" t="s">
        <v>842</v>
      </c>
      <c r="C803" s="103">
        <v>378</v>
      </c>
      <c r="D803" s="102">
        <v>612.38139999999999</v>
      </c>
      <c r="E803" s="100">
        <f t="shared" si="12"/>
        <v>-0.382737620705005</v>
      </c>
    </row>
    <row r="804" spans="2:5" ht="18" customHeight="1">
      <c r="B804" s="109" t="s">
        <v>46</v>
      </c>
      <c r="C804" s="99">
        <f>SUM(C805,C830,C855,C881,C892,C903,C909,C916,C923,C926)</f>
        <v>2585</v>
      </c>
      <c r="D804" s="99">
        <f>SUM(D805,D830,D855,D881,D892,D903,D909,D916,D923,D926)</f>
        <v>5525.8459999999995</v>
      </c>
      <c r="E804" s="100">
        <f t="shared" si="12"/>
        <v>-0.53219832764069097</v>
      </c>
    </row>
    <row r="805" spans="2:5" hidden="1">
      <c r="B805" s="109" t="s">
        <v>843</v>
      </c>
      <c r="C805" s="99">
        <f>SUM(C806:C829)</f>
        <v>1049</v>
      </c>
      <c r="D805" s="99">
        <f>SUM(D806:D829)</f>
        <v>1130.83</v>
      </c>
      <c r="E805" s="100">
        <f t="shared" si="12"/>
        <v>-7.2362777782690499E-2</v>
      </c>
    </row>
    <row r="806" spans="2:5" hidden="1">
      <c r="B806" s="109" t="s">
        <v>826</v>
      </c>
      <c r="C806" s="103">
        <v>14</v>
      </c>
      <c r="D806" s="102">
        <v>14.39</v>
      </c>
      <c r="E806" s="100">
        <f t="shared" si="12"/>
        <v>-2.7102154273801301E-2</v>
      </c>
    </row>
    <row r="807" spans="2:5" hidden="1">
      <c r="B807" s="109" t="s">
        <v>827</v>
      </c>
      <c r="C807" s="103">
        <v>623</v>
      </c>
      <c r="D807" s="102">
        <v>623.12</v>
      </c>
      <c r="E807" s="100">
        <f t="shared" si="12"/>
        <v>-1.9257927846964401E-4</v>
      </c>
    </row>
    <row r="808" spans="2:5" hidden="1">
      <c r="B808" s="109" t="s">
        <v>828</v>
      </c>
      <c r="C808" s="103"/>
      <c r="D808" s="102"/>
      <c r="E808" s="100"/>
    </row>
    <row r="809" spans="2:5" hidden="1">
      <c r="B809" s="109" t="s">
        <v>844</v>
      </c>
      <c r="C809" s="103">
        <v>287</v>
      </c>
      <c r="D809" s="102">
        <v>286.81</v>
      </c>
      <c r="E809" s="100">
        <f t="shared" si="12"/>
        <v>6.6245946794043999E-4</v>
      </c>
    </row>
    <row r="810" spans="2:5" hidden="1">
      <c r="B810" s="109" t="s">
        <v>845</v>
      </c>
      <c r="C810" s="103"/>
      <c r="D810" s="102"/>
      <c r="E810" s="100"/>
    </row>
    <row r="811" spans="2:5" hidden="1">
      <c r="B811" s="109" t="s">
        <v>846</v>
      </c>
      <c r="C811" s="103"/>
      <c r="D811" s="102"/>
      <c r="E811" s="100"/>
    </row>
    <row r="812" spans="2:5" hidden="1">
      <c r="B812" s="109" t="s">
        <v>847</v>
      </c>
      <c r="C812" s="103">
        <v>5</v>
      </c>
      <c r="D812" s="102">
        <v>16.45</v>
      </c>
      <c r="E812" s="100">
        <f t="shared" si="12"/>
        <v>-0.69604863221884505</v>
      </c>
    </row>
    <row r="813" spans="2:5" hidden="1">
      <c r="B813" s="109" t="s">
        <v>848</v>
      </c>
      <c r="C813" s="103"/>
      <c r="D813" s="102"/>
      <c r="E813" s="100" t="e">
        <f t="shared" si="12"/>
        <v>#DIV/0!</v>
      </c>
    </row>
    <row r="814" spans="2:5" hidden="1">
      <c r="B814" s="109" t="s">
        <v>849</v>
      </c>
      <c r="C814" s="103"/>
      <c r="D814" s="102"/>
      <c r="E814" s="100" t="e">
        <f t="shared" si="12"/>
        <v>#DIV/0!</v>
      </c>
    </row>
    <row r="815" spans="2:5" hidden="1">
      <c r="B815" s="109" t="s">
        <v>850</v>
      </c>
      <c r="C815" s="103"/>
      <c r="D815" s="102"/>
      <c r="E815" s="100" t="e">
        <f t="shared" si="12"/>
        <v>#DIV/0!</v>
      </c>
    </row>
    <row r="816" spans="2:5" hidden="1">
      <c r="B816" s="109" t="s">
        <v>851</v>
      </c>
      <c r="C816" s="103"/>
      <c r="D816" s="102"/>
      <c r="E816" s="100" t="e">
        <f t="shared" si="12"/>
        <v>#DIV/0!</v>
      </c>
    </row>
    <row r="817" spans="2:5" hidden="1">
      <c r="B817" s="109" t="s">
        <v>852</v>
      </c>
      <c r="C817" s="103"/>
      <c r="D817" s="102"/>
      <c r="E817" s="100" t="e">
        <f t="shared" si="12"/>
        <v>#DIV/0!</v>
      </c>
    </row>
    <row r="818" spans="2:5" hidden="1">
      <c r="B818" s="109" t="s">
        <v>853</v>
      </c>
      <c r="C818" s="103"/>
      <c r="D818" s="102"/>
      <c r="E818" s="100" t="e">
        <f t="shared" si="12"/>
        <v>#DIV/0!</v>
      </c>
    </row>
    <row r="819" spans="2:5" hidden="1">
      <c r="B819" s="109" t="s">
        <v>854</v>
      </c>
      <c r="C819" s="103"/>
      <c r="D819" s="102"/>
      <c r="E819" s="100" t="e">
        <f t="shared" si="12"/>
        <v>#DIV/0!</v>
      </c>
    </row>
    <row r="820" spans="2:5" hidden="1">
      <c r="B820" s="109" t="s">
        <v>855</v>
      </c>
      <c r="C820" s="103"/>
      <c r="D820" s="102"/>
      <c r="E820" s="100" t="e">
        <f t="shared" si="12"/>
        <v>#DIV/0!</v>
      </c>
    </row>
    <row r="821" spans="2:5" hidden="1">
      <c r="B821" s="109" t="s">
        <v>856</v>
      </c>
      <c r="C821" s="103">
        <v>100</v>
      </c>
      <c r="D821" s="102">
        <v>150</v>
      </c>
      <c r="E821" s="100">
        <f t="shared" si="12"/>
        <v>-0.33333333333333298</v>
      </c>
    </row>
    <row r="822" spans="2:5" hidden="1">
      <c r="B822" s="109" t="s">
        <v>857</v>
      </c>
      <c r="C822" s="103"/>
      <c r="D822" s="102"/>
      <c r="E822" s="100" t="e">
        <f t="shared" si="12"/>
        <v>#DIV/0!</v>
      </c>
    </row>
    <row r="823" spans="2:5" hidden="1">
      <c r="B823" s="109" t="s">
        <v>858</v>
      </c>
      <c r="C823" s="103"/>
      <c r="D823" s="102"/>
      <c r="E823" s="100" t="e">
        <f t="shared" si="12"/>
        <v>#DIV/0!</v>
      </c>
    </row>
    <row r="824" spans="2:5" hidden="1">
      <c r="B824" s="109" t="s">
        <v>859</v>
      </c>
      <c r="C824" s="103"/>
      <c r="D824" s="102"/>
      <c r="E824" s="100" t="e">
        <f t="shared" si="12"/>
        <v>#DIV/0!</v>
      </c>
    </row>
    <row r="825" spans="2:5" hidden="1">
      <c r="B825" s="109" t="s">
        <v>860</v>
      </c>
      <c r="C825" s="103"/>
      <c r="D825" s="102"/>
      <c r="E825" s="100" t="e">
        <f t="shared" si="12"/>
        <v>#DIV/0!</v>
      </c>
    </row>
    <row r="826" spans="2:5" hidden="1">
      <c r="B826" s="109" t="s">
        <v>861</v>
      </c>
      <c r="C826" s="103"/>
      <c r="D826" s="102"/>
      <c r="E826" s="100" t="e">
        <f t="shared" si="12"/>
        <v>#DIV/0!</v>
      </c>
    </row>
    <row r="827" spans="2:5" hidden="1">
      <c r="B827" s="109" t="s">
        <v>862</v>
      </c>
      <c r="C827" s="103"/>
      <c r="D827" s="102"/>
      <c r="E827" s="100" t="e">
        <f t="shared" si="12"/>
        <v>#DIV/0!</v>
      </c>
    </row>
    <row r="828" spans="2:5" hidden="1">
      <c r="B828" s="109" t="s">
        <v>863</v>
      </c>
      <c r="C828" s="103"/>
      <c r="D828" s="102"/>
      <c r="E828" s="100" t="e">
        <f t="shared" si="12"/>
        <v>#DIV/0!</v>
      </c>
    </row>
    <row r="829" spans="2:5" hidden="1">
      <c r="B829" s="109" t="s">
        <v>864</v>
      </c>
      <c r="C829" s="103">
        <v>20</v>
      </c>
      <c r="D829" s="102">
        <v>40.06</v>
      </c>
      <c r="E829" s="100">
        <f t="shared" si="12"/>
        <v>-0.50074887668497303</v>
      </c>
    </row>
    <row r="830" spans="2:5" hidden="1">
      <c r="B830" s="109" t="s">
        <v>865</v>
      </c>
      <c r="C830" s="99">
        <f>SUM(C831:C854)</f>
        <v>370</v>
      </c>
      <c r="D830" s="99">
        <f>SUM(D831:D854)</f>
        <v>624.65</v>
      </c>
      <c r="E830" s="100">
        <f t="shared" si="12"/>
        <v>-0.40766829424477702</v>
      </c>
    </row>
    <row r="831" spans="2:5" hidden="1">
      <c r="B831" s="109" t="s">
        <v>826</v>
      </c>
      <c r="C831" s="103"/>
      <c r="D831" s="103"/>
      <c r="E831" s="100"/>
    </row>
    <row r="832" spans="2:5" hidden="1">
      <c r="B832" s="109" t="s">
        <v>827</v>
      </c>
      <c r="C832" s="103"/>
      <c r="D832" s="103"/>
      <c r="E832" s="100"/>
    </row>
    <row r="833" spans="2:5" hidden="1">
      <c r="B833" s="109" t="s">
        <v>828</v>
      </c>
      <c r="C833" s="103"/>
      <c r="D833" s="103"/>
      <c r="E833" s="100"/>
    </row>
    <row r="834" spans="2:5" hidden="1">
      <c r="B834" s="109" t="s">
        <v>866</v>
      </c>
      <c r="C834" s="103"/>
      <c r="D834" s="103"/>
      <c r="E834" s="100"/>
    </row>
    <row r="835" spans="2:5" hidden="1">
      <c r="B835" s="109" t="s">
        <v>867</v>
      </c>
      <c r="C835" s="103">
        <v>350</v>
      </c>
      <c r="D835" s="102">
        <v>596.65</v>
      </c>
      <c r="E835" s="100">
        <f t="shared" si="12"/>
        <v>-0.41339143551495799</v>
      </c>
    </row>
    <row r="836" spans="2:5" ht="16.5" hidden="1" customHeight="1">
      <c r="B836" s="109" t="s">
        <v>868</v>
      </c>
      <c r="C836" s="103"/>
      <c r="D836" s="103"/>
      <c r="E836" s="100" t="e">
        <f t="shared" si="12"/>
        <v>#DIV/0!</v>
      </c>
    </row>
    <row r="837" spans="2:5" hidden="1">
      <c r="B837" s="109" t="s">
        <v>869</v>
      </c>
      <c r="C837" s="103"/>
      <c r="D837" s="103"/>
      <c r="E837" s="100" t="e">
        <f t="shared" si="12"/>
        <v>#DIV/0!</v>
      </c>
    </row>
    <row r="838" spans="2:5" hidden="1">
      <c r="B838" s="109" t="s">
        <v>870</v>
      </c>
      <c r="C838" s="103"/>
      <c r="D838" s="103"/>
      <c r="E838" s="100" t="e">
        <f t="shared" si="12"/>
        <v>#DIV/0!</v>
      </c>
    </row>
    <row r="839" spans="2:5" hidden="1">
      <c r="B839" s="109" t="s">
        <v>871</v>
      </c>
      <c r="C839" s="103"/>
      <c r="D839" s="103"/>
      <c r="E839" s="100" t="e">
        <f t="shared" si="12"/>
        <v>#DIV/0!</v>
      </c>
    </row>
    <row r="840" spans="2:5" hidden="1">
      <c r="B840" s="109" t="s">
        <v>872</v>
      </c>
      <c r="C840" s="103"/>
      <c r="D840" s="103"/>
      <c r="E840" s="100" t="e">
        <f t="shared" ref="E840:E903" si="13">(C840-D840)/D840</f>
        <v>#DIV/0!</v>
      </c>
    </row>
    <row r="841" spans="2:5" hidden="1">
      <c r="B841" s="109" t="s">
        <v>873</v>
      </c>
      <c r="C841" s="103"/>
      <c r="D841" s="103"/>
      <c r="E841" s="100" t="e">
        <f t="shared" si="13"/>
        <v>#DIV/0!</v>
      </c>
    </row>
    <row r="842" spans="2:5" hidden="1">
      <c r="B842" s="109" t="s">
        <v>874</v>
      </c>
      <c r="C842" s="103"/>
      <c r="D842" s="103"/>
      <c r="E842" s="100" t="e">
        <f t="shared" si="13"/>
        <v>#DIV/0!</v>
      </c>
    </row>
    <row r="843" spans="2:5" ht="16.5" hidden="1" customHeight="1">
      <c r="B843" s="109" t="s">
        <v>875</v>
      </c>
      <c r="C843" s="103"/>
      <c r="D843" s="103"/>
      <c r="E843" s="100" t="e">
        <f t="shared" si="13"/>
        <v>#DIV/0!</v>
      </c>
    </row>
    <row r="844" spans="2:5" hidden="1">
      <c r="B844" s="109" t="s">
        <v>876</v>
      </c>
      <c r="C844" s="103"/>
      <c r="D844" s="103"/>
      <c r="E844" s="100" t="e">
        <f t="shared" si="13"/>
        <v>#DIV/0!</v>
      </c>
    </row>
    <row r="845" spans="2:5" hidden="1">
      <c r="B845" s="109" t="s">
        <v>877</v>
      </c>
      <c r="C845" s="103"/>
      <c r="D845" s="103"/>
      <c r="E845" s="100" t="e">
        <f t="shared" si="13"/>
        <v>#DIV/0!</v>
      </c>
    </row>
    <row r="846" spans="2:5" hidden="1">
      <c r="B846" s="109" t="s">
        <v>878</v>
      </c>
      <c r="C846" s="103"/>
      <c r="D846" s="103"/>
      <c r="E846" s="100" t="e">
        <f t="shared" si="13"/>
        <v>#DIV/0!</v>
      </c>
    </row>
    <row r="847" spans="2:5" hidden="1">
      <c r="B847" s="109" t="s">
        <v>879</v>
      </c>
      <c r="C847" s="103"/>
      <c r="D847" s="103"/>
      <c r="E847" s="100" t="e">
        <f t="shared" si="13"/>
        <v>#DIV/0!</v>
      </c>
    </row>
    <row r="848" spans="2:5" hidden="1">
      <c r="B848" s="109" t="s">
        <v>880</v>
      </c>
      <c r="C848" s="103"/>
      <c r="D848" s="103"/>
      <c r="E848" s="100" t="e">
        <f t="shared" si="13"/>
        <v>#DIV/0!</v>
      </c>
    </row>
    <row r="849" spans="2:5" hidden="1">
      <c r="B849" s="109" t="s">
        <v>881</v>
      </c>
      <c r="C849" s="103"/>
      <c r="D849" s="103"/>
      <c r="E849" s="100" t="e">
        <f t="shared" si="13"/>
        <v>#DIV/0!</v>
      </c>
    </row>
    <row r="850" spans="2:5" hidden="1">
      <c r="B850" s="109" t="s">
        <v>882</v>
      </c>
      <c r="C850" s="103">
        <v>20</v>
      </c>
      <c r="D850" s="102">
        <v>28</v>
      </c>
      <c r="E850" s="100">
        <f t="shared" si="13"/>
        <v>-0.28571428571428598</v>
      </c>
    </row>
    <row r="851" spans="2:5" hidden="1">
      <c r="B851" s="109" t="s">
        <v>883</v>
      </c>
      <c r="C851" s="103"/>
      <c r="D851" s="103"/>
      <c r="E851" s="100"/>
    </row>
    <row r="852" spans="2:5" hidden="1">
      <c r="B852" s="109" t="s">
        <v>884</v>
      </c>
      <c r="C852" s="103"/>
      <c r="D852" s="103"/>
      <c r="E852" s="100"/>
    </row>
    <row r="853" spans="2:5" hidden="1">
      <c r="B853" s="109" t="s">
        <v>885</v>
      </c>
      <c r="C853" s="103"/>
      <c r="D853" s="103"/>
      <c r="E853" s="100"/>
    </row>
    <row r="854" spans="2:5" hidden="1">
      <c r="B854" s="109" t="s">
        <v>886</v>
      </c>
      <c r="C854" s="103"/>
      <c r="D854" s="103"/>
      <c r="E854" s="100"/>
    </row>
    <row r="855" spans="2:5" hidden="1">
      <c r="B855" s="109" t="s">
        <v>887</v>
      </c>
      <c r="C855" s="99">
        <f>SUM(C856:C880)</f>
        <v>112</v>
      </c>
      <c r="D855" s="99">
        <f>SUM(D857:D880)</f>
        <v>159.86150000000001</v>
      </c>
      <c r="E855" s="100">
        <f t="shared" si="13"/>
        <v>-0.29939353753092501</v>
      </c>
    </row>
    <row r="856" spans="2:5" hidden="1">
      <c r="B856" s="109" t="s">
        <v>826</v>
      </c>
      <c r="C856" s="103"/>
      <c r="D856" s="113"/>
      <c r="E856" s="100"/>
    </row>
    <row r="857" spans="2:5" hidden="1">
      <c r="B857" s="109" t="s">
        <v>827</v>
      </c>
      <c r="C857" s="103">
        <v>2</v>
      </c>
      <c r="D857" s="102">
        <v>2.9714999999999998</v>
      </c>
      <c r="E857" s="100">
        <f t="shared" si="13"/>
        <v>-0.32693925626787801</v>
      </c>
    </row>
    <row r="858" spans="2:5" ht="16.5" hidden="1" customHeight="1">
      <c r="B858" s="109" t="s">
        <v>828</v>
      </c>
      <c r="C858" s="103"/>
      <c r="D858" s="102"/>
      <c r="E858" s="100"/>
    </row>
    <row r="859" spans="2:5" hidden="1">
      <c r="B859" s="109" t="s">
        <v>888</v>
      </c>
      <c r="C859" s="103">
        <v>60</v>
      </c>
      <c r="D859" s="102">
        <v>70.209999999999994</v>
      </c>
      <c r="E859" s="100">
        <f t="shared" si="13"/>
        <v>-0.14542088021649299</v>
      </c>
    </row>
    <row r="860" spans="2:5" hidden="1">
      <c r="B860" s="109" t="s">
        <v>889</v>
      </c>
      <c r="C860" s="103"/>
      <c r="D860" s="103"/>
      <c r="E860" s="100" t="e">
        <f t="shared" si="13"/>
        <v>#DIV/0!</v>
      </c>
    </row>
    <row r="861" spans="2:5" hidden="1">
      <c r="B861" s="109" t="s">
        <v>890</v>
      </c>
      <c r="C861" s="103"/>
      <c r="D861" s="103"/>
      <c r="E861" s="100" t="e">
        <f t="shared" si="13"/>
        <v>#DIV/0!</v>
      </c>
    </row>
    <row r="862" spans="2:5" hidden="1">
      <c r="B862" s="109" t="s">
        <v>891</v>
      </c>
      <c r="C862" s="103"/>
      <c r="D862" s="103"/>
      <c r="E862" s="100" t="e">
        <f t="shared" si="13"/>
        <v>#DIV/0!</v>
      </c>
    </row>
    <row r="863" spans="2:5" hidden="1">
      <c r="B863" s="109" t="s">
        <v>892</v>
      </c>
      <c r="C863" s="103"/>
      <c r="D863" s="103"/>
      <c r="E863" s="100" t="e">
        <f t="shared" si="13"/>
        <v>#DIV/0!</v>
      </c>
    </row>
    <row r="864" spans="2:5" hidden="1">
      <c r="B864" s="109" t="s">
        <v>893</v>
      </c>
      <c r="C864" s="103"/>
      <c r="D864" s="103"/>
      <c r="E864" s="100" t="e">
        <f t="shared" si="13"/>
        <v>#DIV/0!</v>
      </c>
    </row>
    <row r="865" spans="2:5" hidden="1">
      <c r="B865" s="109" t="s">
        <v>894</v>
      </c>
      <c r="C865" s="103"/>
      <c r="D865" s="103"/>
      <c r="E865" s="100" t="e">
        <f t="shared" si="13"/>
        <v>#DIV/0!</v>
      </c>
    </row>
    <row r="866" spans="2:5" hidden="1">
      <c r="B866" s="109" t="s">
        <v>895</v>
      </c>
      <c r="C866" s="103"/>
      <c r="D866" s="103"/>
      <c r="E866" s="100" t="e">
        <f t="shared" si="13"/>
        <v>#DIV/0!</v>
      </c>
    </row>
    <row r="867" spans="2:5" hidden="1">
      <c r="B867" s="109" t="s">
        <v>896</v>
      </c>
      <c r="C867" s="103"/>
      <c r="D867" s="103"/>
      <c r="E867" s="100" t="e">
        <f t="shared" si="13"/>
        <v>#DIV/0!</v>
      </c>
    </row>
    <row r="868" spans="2:5" hidden="1">
      <c r="B868" s="109" t="s">
        <v>897</v>
      </c>
      <c r="C868" s="103"/>
      <c r="D868" s="103"/>
      <c r="E868" s="100" t="e">
        <f t="shared" si="13"/>
        <v>#DIV/0!</v>
      </c>
    </row>
    <row r="869" spans="2:5" hidden="1">
      <c r="B869" s="109" t="s">
        <v>898</v>
      </c>
      <c r="C869" s="103"/>
      <c r="D869" s="103"/>
      <c r="E869" s="100" t="e">
        <f t="shared" si="13"/>
        <v>#DIV/0!</v>
      </c>
    </row>
    <row r="870" spans="2:5" hidden="1">
      <c r="B870" s="109" t="s">
        <v>899</v>
      </c>
      <c r="C870" s="103"/>
      <c r="D870" s="103"/>
      <c r="E870" s="100" t="e">
        <f t="shared" si="13"/>
        <v>#DIV/0!</v>
      </c>
    </row>
    <row r="871" spans="2:5" hidden="1">
      <c r="B871" s="109" t="s">
        <v>900</v>
      </c>
      <c r="C871" s="103">
        <v>50</v>
      </c>
      <c r="D871" s="102">
        <v>86.48</v>
      </c>
      <c r="E871" s="100">
        <f t="shared" si="13"/>
        <v>-0.42183163737280299</v>
      </c>
    </row>
    <row r="872" spans="2:5" hidden="1">
      <c r="B872" s="109" t="s">
        <v>901</v>
      </c>
      <c r="C872" s="103"/>
      <c r="D872" s="103"/>
      <c r="E872" s="100" t="e">
        <f t="shared" si="13"/>
        <v>#DIV/0!</v>
      </c>
    </row>
    <row r="873" spans="2:5" hidden="1">
      <c r="B873" s="109" t="s">
        <v>902</v>
      </c>
      <c r="C873" s="103"/>
      <c r="D873" s="103"/>
      <c r="E873" s="100" t="e">
        <f t="shared" si="13"/>
        <v>#DIV/0!</v>
      </c>
    </row>
    <row r="874" spans="2:5" hidden="1">
      <c r="B874" s="109" t="s">
        <v>903</v>
      </c>
      <c r="C874" s="103"/>
      <c r="D874" s="103"/>
      <c r="E874" s="100" t="e">
        <f t="shared" si="13"/>
        <v>#DIV/0!</v>
      </c>
    </row>
    <row r="875" spans="2:5" hidden="1">
      <c r="B875" s="109" t="s">
        <v>904</v>
      </c>
      <c r="C875" s="103"/>
      <c r="D875" s="103"/>
      <c r="E875" s="100" t="e">
        <f t="shared" si="13"/>
        <v>#DIV/0!</v>
      </c>
    </row>
    <row r="876" spans="2:5" hidden="1">
      <c r="B876" s="109" t="s">
        <v>905</v>
      </c>
      <c r="C876" s="103"/>
      <c r="D876" s="103"/>
      <c r="E876" s="100" t="e">
        <f t="shared" si="13"/>
        <v>#DIV/0!</v>
      </c>
    </row>
    <row r="877" spans="2:5" hidden="1">
      <c r="B877" s="109" t="s">
        <v>878</v>
      </c>
      <c r="C877" s="103"/>
      <c r="D877" s="103"/>
      <c r="E877" s="100" t="e">
        <f t="shared" si="13"/>
        <v>#DIV/0!</v>
      </c>
    </row>
    <row r="878" spans="2:5" hidden="1">
      <c r="B878" s="109" t="s">
        <v>906</v>
      </c>
      <c r="C878" s="103"/>
      <c r="D878" s="103"/>
      <c r="E878" s="100" t="e">
        <f t="shared" si="13"/>
        <v>#DIV/0!</v>
      </c>
    </row>
    <row r="879" spans="2:5" hidden="1">
      <c r="B879" s="109" t="s">
        <v>907</v>
      </c>
      <c r="C879" s="103"/>
      <c r="D879" s="103"/>
      <c r="E879" s="100" t="e">
        <f t="shared" si="13"/>
        <v>#DIV/0!</v>
      </c>
    </row>
    <row r="880" spans="2:5" hidden="1">
      <c r="B880" s="109" t="s">
        <v>908</v>
      </c>
      <c r="C880" s="103">
        <v>0</v>
      </c>
      <c r="D880" s="102">
        <v>0.2</v>
      </c>
      <c r="E880" s="100">
        <f t="shared" si="13"/>
        <v>-1</v>
      </c>
    </row>
    <row r="881" spans="2:5" hidden="1">
      <c r="B881" s="109" t="s">
        <v>909</v>
      </c>
      <c r="C881" s="99">
        <f>SUM(C882:C891)</f>
        <v>0</v>
      </c>
      <c r="D881" s="99">
        <f>SUM(D882:D891)</f>
        <v>0</v>
      </c>
      <c r="E881" s="100" t="e">
        <f t="shared" si="13"/>
        <v>#DIV/0!</v>
      </c>
    </row>
    <row r="882" spans="2:5" hidden="1">
      <c r="B882" s="109" t="s">
        <v>826</v>
      </c>
      <c r="C882" s="103"/>
      <c r="D882" s="103"/>
      <c r="E882" s="100" t="e">
        <f t="shared" si="13"/>
        <v>#DIV/0!</v>
      </c>
    </row>
    <row r="883" spans="2:5" hidden="1">
      <c r="B883" s="109" t="s">
        <v>827</v>
      </c>
      <c r="C883" s="103"/>
      <c r="D883" s="103"/>
      <c r="E883" s="100" t="e">
        <f t="shared" si="13"/>
        <v>#DIV/0!</v>
      </c>
    </row>
    <row r="884" spans="2:5" hidden="1">
      <c r="B884" s="109" t="s">
        <v>828</v>
      </c>
      <c r="C884" s="103"/>
      <c r="D884" s="103"/>
      <c r="E884" s="100" t="e">
        <f t="shared" si="13"/>
        <v>#DIV/0!</v>
      </c>
    </row>
    <row r="885" spans="2:5" hidden="1">
      <c r="B885" s="109" t="s">
        <v>910</v>
      </c>
      <c r="C885" s="103"/>
      <c r="D885" s="103"/>
      <c r="E885" s="100" t="e">
        <f t="shared" si="13"/>
        <v>#DIV/0!</v>
      </c>
    </row>
    <row r="886" spans="2:5" hidden="1">
      <c r="B886" s="109" t="s">
        <v>911</v>
      </c>
      <c r="C886" s="103"/>
      <c r="D886" s="103"/>
      <c r="E886" s="100" t="e">
        <f t="shared" si="13"/>
        <v>#DIV/0!</v>
      </c>
    </row>
    <row r="887" spans="2:5" hidden="1">
      <c r="B887" s="109" t="s">
        <v>912</v>
      </c>
      <c r="C887" s="103"/>
      <c r="D887" s="103"/>
      <c r="E887" s="100" t="e">
        <f t="shared" si="13"/>
        <v>#DIV/0!</v>
      </c>
    </row>
    <row r="888" spans="2:5" hidden="1">
      <c r="B888" s="109" t="s">
        <v>913</v>
      </c>
      <c r="C888" s="103"/>
      <c r="D888" s="103"/>
      <c r="E888" s="100" t="e">
        <f t="shared" si="13"/>
        <v>#DIV/0!</v>
      </c>
    </row>
    <row r="889" spans="2:5" hidden="1">
      <c r="B889" s="109" t="s">
        <v>914</v>
      </c>
      <c r="C889" s="103"/>
      <c r="D889" s="103"/>
      <c r="E889" s="100" t="e">
        <f t="shared" si="13"/>
        <v>#DIV/0!</v>
      </c>
    </row>
    <row r="890" spans="2:5" hidden="1">
      <c r="B890" s="109" t="s">
        <v>915</v>
      </c>
      <c r="C890" s="103"/>
      <c r="D890" s="103"/>
      <c r="E890" s="100" t="e">
        <f t="shared" si="13"/>
        <v>#DIV/0!</v>
      </c>
    </row>
    <row r="891" spans="2:5" hidden="1">
      <c r="B891" s="109" t="s">
        <v>916</v>
      </c>
      <c r="C891" s="103"/>
      <c r="D891" s="103"/>
      <c r="E891" s="100" t="e">
        <f t="shared" si="13"/>
        <v>#DIV/0!</v>
      </c>
    </row>
    <row r="892" spans="2:5" hidden="1">
      <c r="B892" s="109" t="s">
        <v>917</v>
      </c>
      <c r="C892" s="99">
        <f>SUM(C893:C902)</f>
        <v>564</v>
      </c>
      <c r="D892" s="99">
        <f>SUM(D893:D902)</f>
        <v>1834.3544999999999</v>
      </c>
      <c r="E892" s="100">
        <f t="shared" si="13"/>
        <v>-0.69253489442743998</v>
      </c>
    </row>
    <row r="893" spans="2:5" hidden="1">
      <c r="B893" s="109" t="s">
        <v>826</v>
      </c>
      <c r="C893" s="103"/>
      <c r="D893" s="103"/>
      <c r="E893" s="100"/>
    </row>
    <row r="894" spans="2:5" hidden="1">
      <c r="B894" s="109" t="s">
        <v>827</v>
      </c>
      <c r="C894" s="103"/>
      <c r="D894" s="103"/>
      <c r="E894" s="100"/>
    </row>
    <row r="895" spans="2:5" hidden="1">
      <c r="B895" s="109" t="s">
        <v>828</v>
      </c>
      <c r="C895" s="103"/>
      <c r="D895" s="103"/>
      <c r="E895" s="100"/>
    </row>
    <row r="896" spans="2:5" hidden="1">
      <c r="B896" s="109" t="s">
        <v>918</v>
      </c>
      <c r="C896" s="103">
        <v>257</v>
      </c>
      <c r="D896" s="102">
        <v>1445.99</v>
      </c>
      <c r="E896" s="100">
        <f t="shared" si="13"/>
        <v>-0.82226709728282998</v>
      </c>
    </row>
    <row r="897" spans="2:5" hidden="1">
      <c r="B897" s="109" t="s">
        <v>919</v>
      </c>
      <c r="C897" s="103">
        <v>200</v>
      </c>
      <c r="D897" s="102">
        <v>211.91</v>
      </c>
      <c r="E897" s="100">
        <f t="shared" si="13"/>
        <v>-5.6203105091784201E-2</v>
      </c>
    </row>
    <row r="898" spans="2:5" hidden="1">
      <c r="B898" s="109" t="s">
        <v>920</v>
      </c>
      <c r="C898" s="103">
        <v>42</v>
      </c>
      <c r="D898" s="102">
        <v>47.17</v>
      </c>
      <c r="E898" s="100">
        <f t="shared" si="13"/>
        <v>-0.109603561585754</v>
      </c>
    </row>
    <row r="899" spans="2:5" hidden="1">
      <c r="B899" s="109" t="s">
        <v>921</v>
      </c>
      <c r="C899" s="103">
        <v>20</v>
      </c>
      <c r="D899" s="102">
        <v>20.3</v>
      </c>
      <c r="E899" s="100">
        <f t="shared" si="13"/>
        <v>-1.47783251231527E-2</v>
      </c>
    </row>
    <row r="900" spans="2:5" hidden="1">
      <c r="B900" s="109" t="s">
        <v>922</v>
      </c>
      <c r="C900" s="103"/>
      <c r="D900" s="103"/>
      <c r="E900" s="100"/>
    </row>
    <row r="901" spans="2:5" hidden="1">
      <c r="B901" s="109" t="s">
        <v>923</v>
      </c>
      <c r="C901" s="103"/>
      <c r="D901" s="103"/>
      <c r="E901" s="100"/>
    </row>
    <row r="902" spans="2:5" hidden="1">
      <c r="B902" s="109" t="s">
        <v>924</v>
      </c>
      <c r="C902" s="103">
        <v>45</v>
      </c>
      <c r="D902" s="102">
        <v>108.9845</v>
      </c>
      <c r="E902" s="100">
        <f t="shared" si="13"/>
        <v>-0.58709724777376604</v>
      </c>
    </row>
    <row r="903" spans="2:5" hidden="1">
      <c r="B903" s="109" t="s">
        <v>925</v>
      </c>
      <c r="C903" s="99">
        <f>SUM(C904:C908)</f>
        <v>10</v>
      </c>
      <c r="D903" s="99">
        <f>SUM(D904:D908)</f>
        <v>90.65</v>
      </c>
      <c r="E903" s="100">
        <f t="shared" si="13"/>
        <v>-0.88968560397131802</v>
      </c>
    </row>
    <row r="904" spans="2:5" hidden="1">
      <c r="B904" s="109" t="s">
        <v>926</v>
      </c>
      <c r="C904" s="103"/>
      <c r="D904" s="103"/>
      <c r="E904" s="100"/>
    </row>
    <row r="905" spans="2:5" hidden="1">
      <c r="B905" s="109" t="s">
        <v>927</v>
      </c>
      <c r="C905" s="103"/>
      <c r="D905" s="103"/>
      <c r="E905" s="100"/>
    </row>
    <row r="906" spans="2:5" hidden="1">
      <c r="B906" s="109" t="s">
        <v>928</v>
      </c>
      <c r="C906" s="103">
        <v>10</v>
      </c>
      <c r="D906" s="102">
        <v>90.65</v>
      </c>
      <c r="E906" s="100">
        <f t="shared" ref="E906:E969" si="14">(C906-D906)/D906</f>
        <v>-0.88968560397131802</v>
      </c>
    </row>
    <row r="907" spans="2:5" hidden="1">
      <c r="B907" s="109" t="s">
        <v>929</v>
      </c>
      <c r="C907" s="103"/>
      <c r="D907" s="103"/>
      <c r="E907" s="100"/>
    </row>
    <row r="908" spans="2:5" hidden="1">
      <c r="B908" s="109" t="s">
        <v>930</v>
      </c>
      <c r="C908" s="103"/>
      <c r="D908" s="103"/>
      <c r="E908" s="100"/>
    </row>
    <row r="909" spans="2:5" hidden="1">
      <c r="B909" s="109" t="s">
        <v>931</v>
      </c>
      <c r="C909" s="99">
        <f>SUM(C910:C915)</f>
        <v>480</v>
      </c>
      <c r="D909" s="99">
        <f>SUM(D910:D915)</f>
        <v>1685.5</v>
      </c>
      <c r="E909" s="100">
        <f t="shared" si="14"/>
        <v>-0.71521803619104096</v>
      </c>
    </row>
    <row r="910" spans="2:5" hidden="1">
      <c r="B910" s="109" t="s">
        <v>932</v>
      </c>
      <c r="C910" s="103"/>
      <c r="D910" s="103"/>
      <c r="E910" s="100"/>
    </row>
    <row r="911" spans="2:5" hidden="1">
      <c r="B911" s="109" t="s">
        <v>933</v>
      </c>
      <c r="C911" s="103"/>
      <c r="D911" s="103"/>
      <c r="E911" s="100"/>
    </row>
    <row r="912" spans="2:5" hidden="1">
      <c r="B912" s="109" t="s">
        <v>934</v>
      </c>
      <c r="C912" s="103">
        <v>50</v>
      </c>
      <c r="D912" s="102">
        <v>964.2</v>
      </c>
      <c r="E912" s="100">
        <f t="shared" si="14"/>
        <v>-0.94814353868491996</v>
      </c>
    </row>
    <row r="913" spans="2:5" hidden="1">
      <c r="B913" s="109" t="s">
        <v>935</v>
      </c>
      <c r="C913" s="103">
        <v>30</v>
      </c>
      <c r="D913" s="102">
        <v>251.3</v>
      </c>
      <c r="E913" s="100">
        <f t="shared" si="14"/>
        <v>-0.88062077198567401</v>
      </c>
    </row>
    <row r="914" spans="2:5" hidden="1">
      <c r="B914" s="109" t="s">
        <v>936</v>
      </c>
      <c r="C914" s="103"/>
      <c r="D914" s="102"/>
      <c r="E914" s="100"/>
    </row>
    <row r="915" spans="2:5" hidden="1">
      <c r="B915" s="109" t="s">
        <v>937</v>
      </c>
      <c r="C915" s="103">
        <v>400</v>
      </c>
      <c r="D915" s="102">
        <v>470</v>
      </c>
      <c r="E915" s="100">
        <f t="shared" si="14"/>
        <v>-0.14893617021276601</v>
      </c>
    </row>
    <row r="916" spans="2:5" hidden="1">
      <c r="B916" s="109" t="s">
        <v>938</v>
      </c>
      <c r="C916" s="99">
        <f>SUM(C917:C922)</f>
        <v>0</v>
      </c>
      <c r="D916" s="99">
        <f>SUM(D917:D922)</f>
        <v>0</v>
      </c>
      <c r="E916" s="100" t="e">
        <f t="shared" si="14"/>
        <v>#DIV/0!</v>
      </c>
    </row>
    <row r="917" spans="2:5" hidden="1">
      <c r="B917" s="109" t="s">
        <v>939</v>
      </c>
      <c r="C917" s="103"/>
      <c r="D917" s="103"/>
      <c r="E917" s="100" t="e">
        <f t="shared" si="14"/>
        <v>#DIV/0!</v>
      </c>
    </row>
    <row r="918" spans="2:5" hidden="1">
      <c r="B918" s="109" t="s">
        <v>940</v>
      </c>
      <c r="C918" s="103"/>
      <c r="D918" s="103"/>
      <c r="E918" s="100" t="e">
        <f t="shared" si="14"/>
        <v>#DIV/0!</v>
      </c>
    </row>
    <row r="919" spans="2:5" hidden="1">
      <c r="B919" s="109" t="s">
        <v>941</v>
      </c>
      <c r="C919" s="103"/>
      <c r="D919" s="103"/>
      <c r="E919" s="100" t="e">
        <f t="shared" si="14"/>
        <v>#DIV/0!</v>
      </c>
    </row>
    <row r="920" spans="2:5" hidden="1">
      <c r="B920" s="109" t="s">
        <v>942</v>
      </c>
      <c r="C920" s="103"/>
      <c r="D920" s="103"/>
      <c r="E920" s="100" t="e">
        <f t="shared" si="14"/>
        <v>#DIV/0!</v>
      </c>
    </row>
    <row r="921" spans="2:5" hidden="1">
      <c r="B921" s="109" t="s">
        <v>943</v>
      </c>
      <c r="C921" s="103"/>
      <c r="D921" s="103"/>
      <c r="E921" s="100" t="e">
        <f t="shared" si="14"/>
        <v>#DIV/0!</v>
      </c>
    </row>
    <row r="922" spans="2:5" hidden="1">
      <c r="B922" s="109" t="s">
        <v>944</v>
      </c>
      <c r="C922" s="103"/>
      <c r="D922" s="103"/>
      <c r="E922" s="100" t="e">
        <f t="shared" si="14"/>
        <v>#DIV/0!</v>
      </c>
    </row>
    <row r="923" spans="2:5" hidden="1">
      <c r="B923" s="109" t="s">
        <v>945</v>
      </c>
      <c r="C923" s="99">
        <f>SUM(C924:C925)</f>
        <v>0</v>
      </c>
      <c r="D923" s="99">
        <f>SUM(D924:D925)</f>
        <v>0</v>
      </c>
      <c r="E923" s="100" t="e">
        <f t="shared" si="14"/>
        <v>#DIV/0!</v>
      </c>
    </row>
    <row r="924" spans="2:5" hidden="1">
      <c r="B924" s="109" t="s">
        <v>946</v>
      </c>
      <c r="C924" s="103"/>
      <c r="D924" s="103"/>
      <c r="E924" s="100" t="e">
        <f t="shared" si="14"/>
        <v>#DIV/0!</v>
      </c>
    </row>
    <row r="925" spans="2:5" hidden="1">
      <c r="B925" s="109" t="s">
        <v>947</v>
      </c>
      <c r="C925" s="103"/>
      <c r="D925" s="103"/>
      <c r="E925" s="100" t="e">
        <f t="shared" si="14"/>
        <v>#DIV/0!</v>
      </c>
    </row>
    <row r="926" spans="2:5" hidden="1">
      <c r="B926" s="109" t="s">
        <v>948</v>
      </c>
      <c r="C926" s="99">
        <f>SUM(C927:C928)</f>
        <v>0</v>
      </c>
      <c r="D926" s="99">
        <f>SUM(D927:D928)</f>
        <v>0</v>
      </c>
      <c r="E926" s="100" t="e">
        <f t="shared" si="14"/>
        <v>#DIV/0!</v>
      </c>
    </row>
    <row r="927" spans="2:5" hidden="1">
      <c r="B927" s="109" t="s">
        <v>949</v>
      </c>
      <c r="C927" s="103"/>
      <c r="D927" s="103"/>
      <c r="E927" s="100" t="e">
        <f t="shared" si="14"/>
        <v>#DIV/0!</v>
      </c>
    </row>
    <row r="928" spans="2:5" hidden="1">
      <c r="B928" s="109" t="s">
        <v>950</v>
      </c>
      <c r="C928" s="103"/>
      <c r="D928" s="103"/>
      <c r="E928" s="100" t="e">
        <f t="shared" si="14"/>
        <v>#DIV/0!</v>
      </c>
    </row>
    <row r="929" spans="2:5" ht="18" customHeight="1">
      <c r="B929" s="109" t="s">
        <v>47</v>
      </c>
      <c r="C929" s="99">
        <f>SUM(C930,C953,C963,C973,C978,C985,C990)</f>
        <v>287</v>
      </c>
      <c r="D929" s="99">
        <f>SUM(D930,D953,D963,D973,D978,D985,D990)</f>
        <v>286.98</v>
      </c>
      <c r="E929" s="100">
        <f t="shared" si="14"/>
        <v>6.9691267684095803E-5</v>
      </c>
    </row>
    <row r="930" spans="2:5" hidden="1">
      <c r="B930" s="109" t="s">
        <v>951</v>
      </c>
      <c r="C930" s="99">
        <f>SUM(C931:C952)</f>
        <v>287</v>
      </c>
      <c r="D930" s="99">
        <f>SUM(D931:D952)</f>
        <v>286.98</v>
      </c>
      <c r="E930" s="100">
        <f t="shared" si="14"/>
        <v>6.9691267684095803E-5</v>
      </c>
    </row>
    <row r="931" spans="2:5" hidden="1">
      <c r="B931" s="109" t="s">
        <v>826</v>
      </c>
      <c r="C931" s="103"/>
      <c r="D931" s="103"/>
      <c r="E931" s="100"/>
    </row>
    <row r="932" spans="2:5" hidden="1">
      <c r="B932" s="109" t="s">
        <v>827</v>
      </c>
      <c r="C932" s="103"/>
      <c r="D932" s="103"/>
      <c r="E932" s="100"/>
    </row>
    <row r="933" spans="2:5" hidden="1">
      <c r="B933" s="109" t="s">
        <v>828</v>
      </c>
      <c r="C933" s="103"/>
      <c r="D933" s="103"/>
      <c r="E933" s="100"/>
    </row>
    <row r="934" spans="2:5" hidden="1">
      <c r="B934" s="109" t="s">
        <v>952</v>
      </c>
      <c r="C934" s="103">
        <v>99</v>
      </c>
      <c r="D934" s="102">
        <v>99.6</v>
      </c>
      <c r="E934" s="100">
        <f t="shared" si="14"/>
        <v>-6.02409638554211E-3</v>
      </c>
    </row>
    <row r="935" spans="2:5" hidden="1">
      <c r="B935" s="109" t="s">
        <v>953</v>
      </c>
      <c r="C935" s="103">
        <v>188</v>
      </c>
      <c r="D935" s="102">
        <v>187.38</v>
      </c>
      <c r="E935" s="100">
        <f t="shared" si="14"/>
        <v>3.3087842886113999E-3</v>
      </c>
    </row>
    <row r="936" spans="2:5" hidden="1">
      <c r="B936" s="109" t="s">
        <v>954</v>
      </c>
      <c r="C936" s="103"/>
      <c r="D936" s="103"/>
      <c r="E936" s="100" t="e">
        <f t="shared" si="14"/>
        <v>#DIV/0!</v>
      </c>
    </row>
    <row r="937" spans="2:5" hidden="1">
      <c r="B937" s="109" t="s">
        <v>955</v>
      </c>
      <c r="C937" s="103"/>
      <c r="D937" s="103"/>
      <c r="E937" s="100" t="e">
        <f t="shared" si="14"/>
        <v>#DIV/0!</v>
      </c>
    </row>
    <row r="938" spans="2:5" hidden="1">
      <c r="B938" s="109" t="s">
        <v>956</v>
      </c>
      <c r="C938" s="103"/>
      <c r="D938" s="103"/>
      <c r="E938" s="100" t="e">
        <f t="shared" si="14"/>
        <v>#DIV/0!</v>
      </c>
    </row>
    <row r="939" spans="2:5" hidden="1">
      <c r="B939" s="109" t="s">
        <v>957</v>
      </c>
      <c r="C939" s="103"/>
      <c r="D939" s="103"/>
      <c r="E939" s="100" t="e">
        <f t="shared" si="14"/>
        <v>#DIV/0!</v>
      </c>
    </row>
    <row r="940" spans="2:5" hidden="1">
      <c r="B940" s="109" t="s">
        <v>958</v>
      </c>
      <c r="C940" s="103"/>
      <c r="D940" s="103"/>
      <c r="E940" s="100" t="e">
        <f t="shared" si="14"/>
        <v>#DIV/0!</v>
      </c>
    </row>
    <row r="941" spans="2:5" hidden="1">
      <c r="B941" s="109" t="s">
        <v>959</v>
      </c>
      <c r="C941" s="103"/>
      <c r="D941" s="103"/>
      <c r="E941" s="100" t="e">
        <f t="shared" si="14"/>
        <v>#DIV/0!</v>
      </c>
    </row>
    <row r="942" spans="2:5" hidden="1">
      <c r="B942" s="109" t="s">
        <v>960</v>
      </c>
      <c r="C942" s="103"/>
      <c r="D942" s="103"/>
      <c r="E942" s="100" t="e">
        <f t="shared" si="14"/>
        <v>#DIV/0!</v>
      </c>
    </row>
    <row r="943" spans="2:5" hidden="1">
      <c r="B943" s="109" t="s">
        <v>961</v>
      </c>
      <c r="C943" s="103"/>
      <c r="D943" s="103"/>
      <c r="E943" s="100" t="e">
        <f t="shared" si="14"/>
        <v>#DIV/0!</v>
      </c>
    </row>
    <row r="944" spans="2:5" hidden="1">
      <c r="B944" s="109" t="s">
        <v>962</v>
      </c>
      <c r="C944" s="103"/>
      <c r="D944" s="103"/>
      <c r="E944" s="100" t="e">
        <f t="shared" si="14"/>
        <v>#DIV/0!</v>
      </c>
    </row>
    <row r="945" spans="2:5" hidden="1">
      <c r="B945" s="109" t="s">
        <v>963</v>
      </c>
      <c r="C945" s="103"/>
      <c r="D945" s="103"/>
      <c r="E945" s="100" t="e">
        <f t="shared" si="14"/>
        <v>#DIV/0!</v>
      </c>
    </row>
    <row r="946" spans="2:5" hidden="1">
      <c r="B946" s="109" t="s">
        <v>964</v>
      </c>
      <c r="C946" s="103"/>
      <c r="D946" s="103"/>
      <c r="E946" s="100" t="e">
        <f t="shared" si="14"/>
        <v>#DIV/0!</v>
      </c>
    </row>
    <row r="947" spans="2:5" hidden="1">
      <c r="B947" s="109" t="s">
        <v>965</v>
      </c>
      <c r="C947" s="103"/>
      <c r="D947" s="103"/>
      <c r="E947" s="100" t="e">
        <f t="shared" si="14"/>
        <v>#DIV/0!</v>
      </c>
    </row>
    <row r="948" spans="2:5" hidden="1">
      <c r="B948" s="109" t="s">
        <v>966</v>
      </c>
      <c r="C948" s="103"/>
      <c r="D948" s="103"/>
      <c r="E948" s="100" t="e">
        <f t="shared" si="14"/>
        <v>#DIV/0!</v>
      </c>
    </row>
    <row r="949" spans="2:5" hidden="1">
      <c r="B949" s="109" t="s">
        <v>967</v>
      </c>
      <c r="C949" s="103"/>
      <c r="D949" s="103"/>
      <c r="E949" s="100" t="e">
        <f t="shared" si="14"/>
        <v>#DIV/0!</v>
      </c>
    </row>
    <row r="950" spans="2:5" hidden="1">
      <c r="B950" s="109" t="s">
        <v>968</v>
      </c>
      <c r="C950" s="103"/>
      <c r="D950" s="103"/>
      <c r="E950" s="100" t="e">
        <f t="shared" si="14"/>
        <v>#DIV/0!</v>
      </c>
    </row>
    <row r="951" spans="2:5" hidden="1">
      <c r="B951" s="109" t="s">
        <v>969</v>
      </c>
      <c r="C951" s="103"/>
      <c r="D951" s="103"/>
      <c r="E951" s="100" t="e">
        <f t="shared" si="14"/>
        <v>#DIV/0!</v>
      </c>
    </row>
    <row r="952" spans="2:5" hidden="1">
      <c r="B952" s="109" t="s">
        <v>970</v>
      </c>
      <c r="C952" s="103"/>
      <c r="D952" s="103"/>
      <c r="E952" s="100" t="e">
        <f t="shared" si="14"/>
        <v>#DIV/0!</v>
      </c>
    </row>
    <row r="953" spans="2:5" hidden="1">
      <c r="B953" s="109" t="s">
        <v>971</v>
      </c>
      <c r="C953" s="99">
        <f>SUM(C954:C962)</f>
        <v>0</v>
      </c>
      <c r="D953" s="99">
        <f>SUM(D954:D962)</f>
        <v>0</v>
      </c>
      <c r="E953" s="100" t="e">
        <f t="shared" si="14"/>
        <v>#DIV/0!</v>
      </c>
    </row>
    <row r="954" spans="2:5" hidden="1">
      <c r="B954" s="109" t="s">
        <v>826</v>
      </c>
      <c r="C954" s="103"/>
      <c r="D954" s="103"/>
      <c r="E954" s="100" t="e">
        <f t="shared" si="14"/>
        <v>#DIV/0!</v>
      </c>
    </row>
    <row r="955" spans="2:5" hidden="1">
      <c r="B955" s="109" t="s">
        <v>827</v>
      </c>
      <c r="C955" s="103"/>
      <c r="D955" s="103"/>
      <c r="E955" s="100" t="e">
        <f t="shared" si="14"/>
        <v>#DIV/0!</v>
      </c>
    </row>
    <row r="956" spans="2:5" hidden="1">
      <c r="B956" s="109" t="s">
        <v>828</v>
      </c>
      <c r="C956" s="103"/>
      <c r="D956" s="103"/>
      <c r="E956" s="100" t="e">
        <f t="shared" si="14"/>
        <v>#DIV/0!</v>
      </c>
    </row>
    <row r="957" spans="2:5" hidden="1">
      <c r="B957" s="109" t="s">
        <v>972</v>
      </c>
      <c r="C957" s="103"/>
      <c r="D957" s="103"/>
      <c r="E957" s="100" t="e">
        <f t="shared" si="14"/>
        <v>#DIV/0!</v>
      </c>
    </row>
    <row r="958" spans="2:5" hidden="1">
      <c r="B958" s="109" t="s">
        <v>973</v>
      </c>
      <c r="C958" s="103"/>
      <c r="D958" s="103"/>
      <c r="E958" s="100" t="e">
        <f t="shared" si="14"/>
        <v>#DIV/0!</v>
      </c>
    </row>
    <row r="959" spans="2:5" hidden="1">
      <c r="B959" s="109" t="s">
        <v>974</v>
      </c>
      <c r="C959" s="103"/>
      <c r="D959" s="103"/>
      <c r="E959" s="100" t="e">
        <f t="shared" si="14"/>
        <v>#DIV/0!</v>
      </c>
    </row>
    <row r="960" spans="2:5" hidden="1">
      <c r="B960" s="109" t="s">
        <v>975</v>
      </c>
      <c r="C960" s="103"/>
      <c r="D960" s="103"/>
      <c r="E960" s="100" t="e">
        <f t="shared" si="14"/>
        <v>#DIV/0!</v>
      </c>
    </row>
    <row r="961" spans="2:5" hidden="1">
      <c r="B961" s="109" t="s">
        <v>976</v>
      </c>
      <c r="C961" s="103"/>
      <c r="D961" s="103"/>
      <c r="E961" s="100" t="e">
        <f t="shared" si="14"/>
        <v>#DIV/0!</v>
      </c>
    </row>
    <row r="962" spans="2:5" hidden="1">
      <c r="B962" s="109" t="s">
        <v>977</v>
      </c>
      <c r="C962" s="103"/>
      <c r="D962" s="103"/>
      <c r="E962" s="100" t="e">
        <f t="shared" si="14"/>
        <v>#DIV/0!</v>
      </c>
    </row>
    <row r="963" spans="2:5" hidden="1">
      <c r="B963" s="109" t="s">
        <v>978</v>
      </c>
      <c r="C963" s="99">
        <f>SUM(C964:C972)</f>
        <v>0</v>
      </c>
      <c r="D963" s="99">
        <f>SUM(D964:D972)</f>
        <v>0</v>
      </c>
      <c r="E963" s="100" t="e">
        <f t="shared" si="14"/>
        <v>#DIV/0!</v>
      </c>
    </row>
    <row r="964" spans="2:5" hidden="1">
      <c r="B964" s="109" t="s">
        <v>826</v>
      </c>
      <c r="C964" s="103"/>
      <c r="D964" s="103"/>
      <c r="E964" s="100" t="e">
        <f t="shared" si="14"/>
        <v>#DIV/0!</v>
      </c>
    </row>
    <row r="965" spans="2:5" hidden="1">
      <c r="B965" s="109" t="s">
        <v>827</v>
      </c>
      <c r="C965" s="103"/>
      <c r="D965" s="103"/>
      <c r="E965" s="100" t="e">
        <f t="shared" si="14"/>
        <v>#DIV/0!</v>
      </c>
    </row>
    <row r="966" spans="2:5" hidden="1">
      <c r="B966" s="109" t="s">
        <v>828</v>
      </c>
      <c r="C966" s="103"/>
      <c r="D966" s="103"/>
      <c r="E966" s="100" t="e">
        <f t="shared" si="14"/>
        <v>#DIV/0!</v>
      </c>
    </row>
    <row r="967" spans="2:5" hidden="1">
      <c r="B967" s="109" t="s">
        <v>979</v>
      </c>
      <c r="C967" s="103"/>
      <c r="D967" s="103"/>
      <c r="E967" s="100" t="e">
        <f t="shared" si="14"/>
        <v>#DIV/0!</v>
      </c>
    </row>
    <row r="968" spans="2:5" hidden="1">
      <c r="B968" s="109" t="s">
        <v>980</v>
      </c>
      <c r="C968" s="103"/>
      <c r="D968" s="103"/>
      <c r="E968" s="100" t="e">
        <f t="shared" si="14"/>
        <v>#DIV/0!</v>
      </c>
    </row>
    <row r="969" spans="2:5" hidden="1">
      <c r="B969" s="109" t="s">
        <v>981</v>
      </c>
      <c r="C969" s="103"/>
      <c r="D969" s="103"/>
      <c r="E969" s="100" t="e">
        <f t="shared" si="14"/>
        <v>#DIV/0!</v>
      </c>
    </row>
    <row r="970" spans="2:5" hidden="1">
      <c r="B970" s="109" t="s">
        <v>982</v>
      </c>
      <c r="C970" s="103"/>
      <c r="D970" s="103"/>
      <c r="E970" s="100" t="e">
        <f t="shared" ref="E970:E1033" si="15">(C970-D970)/D970</f>
        <v>#DIV/0!</v>
      </c>
    </row>
    <row r="971" spans="2:5" hidden="1">
      <c r="B971" s="109" t="s">
        <v>983</v>
      </c>
      <c r="C971" s="103"/>
      <c r="D971" s="103"/>
      <c r="E971" s="100" t="e">
        <f t="shared" si="15"/>
        <v>#DIV/0!</v>
      </c>
    </row>
    <row r="972" spans="2:5" hidden="1">
      <c r="B972" s="109" t="s">
        <v>984</v>
      </c>
      <c r="C972" s="103"/>
      <c r="D972" s="103"/>
      <c r="E972" s="100" t="e">
        <f t="shared" si="15"/>
        <v>#DIV/0!</v>
      </c>
    </row>
    <row r="973" spans="2:5" hidden="1">
      <c r="B973" s="109" t="s">
        <v>985</v>
      </c>
      <c r="C973" s="99">
        <f>SUM(C974:C977)</f>
        <v>0</v>
      </c>
      <c r="D973" s="99">
        <f>SUM(D974:D977)</f>
        <v>0</v>
      </c>
      <c r="E973" s="100" t="e">
        <f t="shared" si="15"/>
        <v>#DIV/0!</v>
      </c>
    </row>
    <row r="974" spans="2:5" hidden="1">
      <c r="B974" s="109" t="s">
        <v>986</v>
      </c>
      <c r="C974" s="103"/>
      <c r="D974" s="103"/>
      <c r="E974" s="100" t="e">
        <f t="shared" si="15"/>
        <v>#DIV/0!</v>
      </c>
    </row>
    <row r="975" spans="2:5" hidden="1">
      <c r="B975" s="109" t="s">
        <v>987</v>
      </c>
      <c r="C975" s="103"/>
      <c r="D975" s="103"/>
      <c r="E975" s="100" t="e">
        <f t="shared" si="15"/>
        <v>#DIV/0!</v>
      </c>
    </row>
    <row r="976" spans="2:5" hidden="1">
      <c r="B976" s="109" t="s">
        <v>988</v>
      </c>
      <c r="C976" s="103"/>
      <c r="D976" s="103"/>
      <c r="E976" s="100" t="e">
        <f t="shared" si="15"/>
        <v>#DIV/0!</v>
      </c>
    </row>
    <row r="977" spans="2:5" hidden="1">
      <c r="B977" s="109" t="s">
        <v>989</v>
      </c>
      <c r="C977" s="103"/>
      <c r="D977" s="103"/>
      <c r="E977" s="100" t="e">
        <f t="shared" si="15"/>
        <v>#DIV/0!</v>
      </c>
    </row>
    <row r="978" spans="2:5" hidden="1">
      <c r="B978" s="109" t="s">
        <v>990</v>
      </c>
      <c r="C978" s="99">
        <f>SUM(C979:C984)</f>
        <v>0</v>
      </c>
      <c r="D978" s="99">
        <f>SUM(D979:D984)</f>
        <v>0</v>
      </c>
      <c r="E978" s="100" t="e">
        <f t="shared" si="15"/>
        <v>#DIV/0!</v>
      </c>
    </row>
    <row r="979" spans="2:5" hidden="1">
      <c r="B979" s="109" t="s">
        <v>826</v>
      </c>
      <c r="C979" s="103"/>
      <c r="D979" s="103"/>
      <c r="E979" s="100" t="e">
        <f t="shared" si="15"/>
        <v>#DIV/0!</v>
      </c>
    </row>
    <row r="980" spans="2:5" hidden="1">
      <c r="B980" s="109" t="s">
        <v>827</v>
      </c>
      <c r="C980" s="103"/>
      <c r="D980" s="103"/>
      <c r="E980" s="100" t="e">
        <f t="shared" si="15"/>
        <v>#DIV/0!</v>
      </c>
    </row>
    <row r="981" spans="2:5" hidden="1">
      <c r="B981" s="109" t="s">
        <v>828</v>
      </c>
      <c r="C981" s="103"/>
      <c r="D981" s="103"/>
      <c r="E981" s="100" t="e">
        <f t="shared" si="15"/>
        <v>#DIV/0!</v>
      </c>
    </row>
    <row r="982" spans="2:5" hidden="1">
      <c r="B982" s="109" t="s">
        <v>976</v>
      </c>
      <c r="C982" s="103"/>
      <c r="D982" s="103"/>
      <c r="E982" s="100" t="e">
        <f t="shared" si="15"/>
        <v>#DIV/0!</v>
      </c>
    </row>
    <row r="983" spans="2:5" hidden="1">
      <c r="B983" s="109" t="s">
        <v>991</v>
      </c>
      <c r="C983" s="103"/>
      <c r="D983" s="103"/>
      <c r="E983" s="100" t="e">
        <f t="shared" si="15"/>
        <v>#DIV/0!</v>
      </c>
    </row>
    <row r="984" spans="2:5" hidden="1">
      <c r="B984" s="109" t="s">
        <v>992</v>
      </c>
      <c r="C984" s="103"/>
      <c r="D984" s="103"/>
      <c r="E984" s="100" t="e">
        <f t="shared" si="15"/>
        <v>#DIV/0!</v>
      </c>
    </row>
    <row r="985" spans="2:5" hidden="1">
      <c r="B985" s="109" t="s">
        <v>993</v>
      </c>
      <c r="C985" s="99">
        <f>SUM(C986:C989)</f>
        <v>0</v>
      </c>
      <c r="D985" s="99">
        <f>SUM(D986:D989)</f>
        <v>0</v>
      </c>
      <c r="E985" s="100" t="e">
        <f t="shared" si="15"/>
        <v>#DIV/0!</v>
      </c>
    </row>
    <row r="986" spans="2:5" hidden="1">
      <c r="B986" s="109" t="s">
        <v>994</v>
      </c>
      <c r="C986" s="103"/>
      <c r="D986" s="103"/>
      <c r="E986" s="100" t="e">
        <f t="shared" si="15"/>
        <v>#DIV/0!</v>
      </c>
    </row>
    <row r="987" spans="2:5" hidden="1">
      <c r="B987" s="109" t="s">
        <v>995</v>
      </c>
      <c r="C987" s="103"/>
      <c r="D987" s="103"/>
      <c r="E987" s="100" t="e">
        <f t="shared" si="15"/>
        <v>#DIV/0!</v>
      </c>
    </row>
    <row r="988" spans="2:5" hidden="1">
      <c r="B988" s="109" t="s">
        <v>996</v>
      </c>
      <c r="C988" s="103"/>
      <c r="D988" s="103"/>
      <c r="E988" s="100" t="e">
        <f t="shared" si="15"/>
        <v>#DIV/0!</v>
      </c>
    </row>
    <row r="989" spans="2:5" hidden="1">
      <c r="B989" s="109" t="s">
        <v>997</v>
      </c>
      <c r="C989" s="103"/>
      <c r="D989" s="103"/>
      <c r="E989" s="100" t="e">
        <f t="shared" si="15"/>
        <v>#DIV/0!</v>
      </c>
    </row>
    <row r="990" spans="2:5" hidden="1">
      <c r="B990" s="109" t="s">
        <v>998</v>
      </c>
      <c r="C990" s="99">
        <f>SUM(C991:C992)</f>
        <v>0</v>
      </c>
      <c r="D990" s="99">
        <f>SUM(D991:D992)</f>
        <v>0</v>
      </c>
      <c r="E990" s="100" t="e">
        <f t="shared" si="15"/>
        <v>#DIV/0!</v>
      </c>
    </row>
    <row r="991" spans="2:5" hidden="1">
      <c r="B991" s="109" t="s">
        <v>999</v>
      </c>
      <c r="C991" s="103"/>
      <c r="D991" s="103"/>
      <c r="E991" s="100" t="e">
        <f t="shared" si="15"/>
        <v>#DIV/0!</v>
      </c>
    </row>
    <row r="992" spans="2:5" hidden="1">
      <c r="B992" s="109" t="s">
        <v>1000</v>
      </c>
      <c r="C992" s="103"/>
      <c r="D992" s="103"/>
      <c r="E992" s="100" t="e">
        <f t="shared" si="15"/>
        <v>#DIV/0!</v>
      </c>
    </row>
    <row r="993" spans="2:5" ht="18" customHeight="1">
      <c r="B993" s="109" t="s">
        <v>48</v>
      </c>
      <c r="C993" s="99">
        <f>SUM(C994,C1004,C1020,C1025,C1039,C1046,C1053,)</f>
        <v>3242</v>
      </c>
      <c r="D993" s="99">
        <f>SUM(D994,D1004,D1020,D1025,D1039,D1046,D1053,)</f>
        <v>680.66279999999995</v>
      </c>
      <c r="E993" s="100">
        <f t="shared" si="15"/>
        <v>3.7630045302901798</v>
      </c>
    </row>
    <row r="994" spans="2:5" hidden="1">
      <c r="B994" s="109" t="s">
        <v>1001</v>
      </c>
      <c r="C994" s="99">
        <f>SUM(C995:C1003)</f>
        <v>0</v>
      </c>
      <c r="D994" s="99">
        <f>SUM(D995:D1003)</f>
        <v>0</v>
      </c>
      <c r="E994" s="100" t="e">
        <f t="shared" si="15"/>
        <v>#DIV/0!</v>
      </c>
    </row>
    <row r="995" spans="2:5" hidden="1">
      <c r="B995" s="109" t="s">
        <v>826</v>
      </c>
      <c r="C995" s="103"/>
      <c r="D995" s="103"/>
      <c r="E995" s="100" t="e">
        <f t="shared" si="15"/>
        <v>#DIV/0!</v>
      </c>
    </row>
    <row r="996" spans="2:5" hidden="1">
      <c r="B996" s="109" t="s">
        <v>827</v>
      </c>
      <c r="C996" s="103"/>
      <c r="D996" s="103"/>
      <c r="E996" s="100" t="e">
        <f t="shared" si="15"/>
        <v>#DIV/0!</v>
      </c>
    </row>
    <row r="997" spans="2:5" hidden="1">
      <c r="B997" s="109" t="s">
        <v>828</v>
      </c>
      <c r="C997" s="103"/>
      <c r="D997" s="103"/>
      <c r="E997" s="100" t="e">
        <f t="shared" si="15"/>
        <v>#DIV/0!</v>
      </c>
    </row>
    <row r="998" spans="2:5" hidden="1">
      <c r="B998" s="109" t="s">
        <v>1002</v>
      </c>
      <c r="C998" s="103"/>
      <c r="D998" s="103"/>
      <c r="E998" s="100" t="e">
        <f t="shared" si="15"/>
        <v>#DIV/0!</v>
      </c>
    </row>
    <row r="999" spans="2:5" hidden="1">
      <c r="B999" s="109" t="s">
        <v>1003</v>
      </c>
      <c r="C999" s="103"/>
      <c r="D999" s="103"/>
      <c r="E999" s="100" t="e">
        <f t="shared" si="15"/>
        <v>#DIV/0!</v>
      </c>
    </row>
    <row r="1000" spans="2:5" hidden="1">
      <c r="B1000" s="109" t="s">
        <v>1004</v>
      </c>
      <c r="C1000" s="103"/>
      <c r="D1000" s="103"/>
      <c r="E1000" s="100" t="e">
        <f t="shared" si="15"/>
        <v>#DIV/0!</v>
      </c>
    </row>
    <row r="1001" spans="2:5" hidden="1">
      <c r="B1001" s="109" t="s">
        <v>1005</v>
      </c>
      <c r="C1001" s="103"/>
      <c r="D1001" s="103"/>
      <c r="E1001" s="100" t="e">
        <f t="shared" si="15"/>
        <v>#DIV/0!</v>
      </c>
    </row>
    <row r="1002" spans="2:5" hidden="1">
      <c r="B1002" s="109" t="s">
        <v>1006</v>
      </c>
      <c r="C1002" s="103"/>
      <c r="D1002" s="103"/>
      <c r="E1002" s="100" t="e">
        <f t="shared" si="15"/>
        <v>#DIV/0!</v>
      </c>
    </row>
    <row r="1003" spans="2:5" hidden="1">
      <c r="B1003" s="109" t="s">
        <v>1007</v>
      </c>
      <c r="C1003" s="103"/>
      <c r="D1003" s="103"/>
      <c r="E1003" s="100" t="e">
        <f t="shared" si="15"/>
        <v>#DIV/0!</v>
      </c>
    </row>
    <row r="1004" spans="2:5" hidden="1">
      <c r="B1004" s="109" t="s">
        <v>1008</v>
      </c>
      <c r="C1004" s="99">
        <f>SUM(C1005:C1019)</f>
        <v>0</v>
      </c>
      <c r="D1004" s="99">
        <f>SUM(D1005:D1019)</f>
        <v>0</v>
      </c>
      <c r="E1004" s="100" t="e">
        <f t="shared" si="15"/>
        <v>#DIV/0!</v>
      </c>
    </row>
    <row r="1005" spans="2:5" hidden="1">
      <c r="B1005" s="109" t="s">
        <v>826</v>
      </c>
      <c r="C1005" s="103"/>
      <c r="D1005" s="103"/>
      <c r="E1005" s="100" t="e">
        <f t="shared" si="15"/>
        <v>#DIV/0!</v>
      </c>
    </row>
    <row r="1006" spans="2:5" hidden="1">
      <c r="B1006" s="109" t="s">
        <v>827</v>
      </c>
      <c r="C1006" s="103"/>
      <c r="D1006" s="103"/>
      <c r="E1006" s="100" t="e">
        <f t="shared" si="15"/>
        <v>#DIV/0!</v>
      </c>
    </row>
    <row r="1007" spans="2:5" hidden="1">
      <c r="B1007" s="109" t="s">
        <v>828</v>
      </c>
      <c r="C1007" s="103"/>
      <c r="D1007" s="103"/>
      <c r="E1007" s="100" t="e">
        <f t="shared" si="15"/>
        <v>#DIV/0!</v>
      </c>
    </row>
    <row r="1008" spans="2:5" hidden="1">
      <c r="B1008" s="109" t="s">
        <v>1009</v>
      </c>
      <c r="C1008" s="103"/>
      <c r="D1008" s="103"/>
      <c r="E1008" s="100" t="e">
        <f t="shared" si="15"/>
        <v>#DIV/0!</v>
      </c>
    </row>
    <row r="1009" spans="2:5" hidden="1">
      <c r="B1009" s="109" t="s">
        <v>1010</v>
      </c>
      <c r="C1009" s="103"/>
      <c r="D1009" s="103"/>
      <c r="E1009" s="100" t="e">
        <f t="shared" si="15"/>
        <v>#DIV/0!</v>
      </c>
    </row>
    <row r="1010" spans="2:5" ht="16.5" hidden="1" customHeight="1">
      <c r="B1010" s="109" t="s">
        <v>1011</v>
      </c>
      <c r="C1010" s="103"/>
      <c r="D1010" s="103"/>
      <c r="E1010" s="100" t="e">
        <f t="shared" si="15"/>
        <v>#DIV/0!</v>
      </c>
    </row>
    <row r="1011" spans="2:5" hidden="1">
      <c r="B1011" s="109" t="s">
        <v>1012</v>
      </c>
      <c r="C1011" s="103"/>
      <c r="D1011" s="103"/>
      <c r="E1011" s="100" t="e">
        <f t="shared" si="15"/>
        <v>#DIV/0!</v>
      </c>
    </row>
    <row r="1012" spans="2:5" hidden="1">
      <c r="B1012" s="109" t="s">
        <v>1013</v>
      </c>
      <c r="C1012" s="103"/>
      <c r="D1012" s="103"/>
      <c r="E1012" s="100" t="e">
        <f t="shared" si="15"/>
        <v>#DIV/0!</v>
      </c>
    </row>
    <row r="1013" spans="2:5" hidden="1">
      <c r="B1013" s="109" t="s">
        <v>1014</v>
      </c>
      <c r="C1013" s="103"/>
      <c r="D1013" s="103"/>
      <c r="E1013" s="100" t="e">
        <f t="shared" si="15"/>
        <v>#DIV/0!</v>
      </c>
    </row>
    <row r="1014" spans="2:5" hidden="1">
      <c r="B1014" s="109" t="s">
        <v>1015</v>
      </c>
      <c r="C1014" s="103"/>
      <c r="D1014" s="103"/>
      <c r="E1014" s="100" t="e">
        <f t="shared" si="15"/>
        <v>#DIV/0!</v>
      </c>
    </row>
    <row r="1015" spans="2:5" hidden="1">
      <c r="B1015" s="109" t="s">
        <v>1016</v>
      </c>
      <c r="C1015" s="103"/>
      <c r="D1015" s="103"/>
      <c r="E1015" s="100" t="e">
        <f t="shared" si="15"/>
        <v>#DIV/0!</v>
      </c>
    </row>
    <row r="1016" spans="2:5" hidden="1">
      <c r="B1016" s="109" t="s">
        <v>1017</v>
      </c>
      <c r="C1016" s="103"/>
      <c r="D1016" s="103"/>
      <c r="E1016" s="100" t="e">
        <f t="shared" si="15"/>
        <v>#DIV/0!</v>
      </c>
    </row>
    <row r="1017" spans="2:5" hidden="1">
      <c r="B1017" s="109" t="s">
        <v>1018</v>
      </c>
      <c r="C1017" s="103"/>
      <c r="D1017" s="103"/>
      <c r="E1017" s="100" t="e">
        <f t="shared" si="15"/>
        <v>#DIV/0!</v>
      </c>
    </row>
    <row r="1018" spans="2:5" hidden="1">
      <c r="B1018" s="109" t="s">
        <v>1019</v>
      </c>
      <c r="C1018" s="103"/>
      <c r="D1018" s="103"/>
      <c r="E1018" s="100" t="e">
        <f t="shared" si="15"/>
        <v>#DIV/0!</v>
      </c>
    </row>
    <row r="1019" spans="2:5" hidden="1">
      <c r="B1019" s="109" t="s">
        <v>1020</v>
      </c>
      <c r="C1019" s="103"/>
      <c r="D1019" s="103"/>
      <c r="E1019" s="100" t="e">
        <f t="shared" si="15"/>
        <v>#DIV/0!</v>
      </c>
    </row>
    <row r="1020" spans="2:5" hidden="1">
      <c r="B1020" s="109" t="s">
        <v>1021</v>
      </c>
      <c r="C1020" s="99">
        <f>SUM(C1021:C1024)</f>
        <v>0</v>
      </c>
      <c r="D1020" s="99">
        <f>SUM(D1021:D1024)</f>
        <v>0</v>
      </c>
      <c r="E1020" s="100" t="e">
        <f t="shared" si="15"/>
        <v>#DIV/0!</v>
      </c>
    </row>
    <row r="1021" spans="2:5" hidden="1">
      <c r="B1021" s="109" t="s">
        <v>826</v>
      </c>
      <c r="C1021" s="103"/>
      <c r="D1021" s="103"/>
      <c r="E1021" s="100" t="e">
        <f t="shared" si="15"/>
        <v>#DIV/0!</v>
      </c>
    </row>
    <row r="1022" spans="2:5" hidden="1">
      <c r="B1022" s="109" t="s">
        <v>827</v>
      </c>
      <c r="C1022" s="103"/>
      <c r="D1022" s="103"/>
      <c r="E1022" s="100" t="e">
        <f t="shared" si="15"/>
        <v>#DIV/0!</v>
      </c>
    </row>
    <row r="1023" spans="2:5" hidden="1">
      <c r="B1023" s="109" t="s">
        <v>828</v>
      </c>
      <c r="C1023" s="103"/>
      <c r="D1023" s="103"/>
      <c r="E1023" s="100" t="e">
        <f t="shared" si="15"/>
        <v>#DIV/0!</v>
      </c>
    </row>
    <row r="1024" spans="2:5" hidden="1">
      <c r="B1024" s="109" t="s">
        <v>1022</v>
      </c>
      <c r="C1024" s="103"/>
      <c r="D1024" s="103"/>
      <c r="E1024" s="100" t="e">
        <f t="shared" si="15"/>
        <v>#DIV/0!</v>
      </c>
    </row>
    <row r="1025" spans="2:5" hidden="1">
      <c r="B1025" s="109" t="s">
        <v>1023</v>
      </c>
      <c r="C1025" s="99">
        <f>SUM(C1026:C1038)</f>
        <v>120</v>
      </c>
      <c r="D1025" s="99">
        <f>SUM(D1026:D1038)</f>
        <v>336.65</v>
      </c>
      <c r="E1025" s="100">
        <f t="shared" si="15"/>
        <v>-0.64354671023318</v>
      </c>
    </row>
    <row r="1026" spans="2:5" hidden="1">
      <c r="B1026" s="109" t="s">
        <v>826</v>
      </c>
      <c r="C1026" s="103"/>
      <c r="D1026" s="103"/>
      <c r="E1026" s="100" t="e">
        <f t="shared" si="15"/>
        <v>#DIV/0!</v>
      </c>
    </row>
    <row r="1027" spans="2:5" hidden="1">
      <c r="B1027" s="109" t="s">
        <v>827</v>
      </c>
      <c r="C1027" s="103"/>
      <c r="D1027" s="103"/>
      <c r="E1027" s="100" t="e">
        <f t="shared" si="15"/>
        <v>#DIV/0!</v>
      </c>
    </row>
    <row r="1028" spans="2:5" hidden="1">
      <c r="B1028" s="109" t="s">
        <v>828</v>
      </c>
      <c r="C1028" s="103"/>
      <c r="D1028" s="103"/>
      <c r="E1028" s="100" t="e">
        <f t="shared" si="15"/>
        <v>#DIV/0!</v>
      </c>
    </row>
    <row r="1029" spans="2:5" hidden="1">
      <c r="B1029" s="109" t="s">
        <v>1024</v>
      </c>
      <c r="C1029" s="103"/>
      <c r="D1029" s="103"/>
      <c r="E1029" s="100" t="e">
        <f t="shared" si="15"/>
        <v>#DIV/0!</v>
      </c>
    </row>
    <row r="1030" spans="2:5" hidden="1">
      <c r="B1030" s="109" t="s">
        <v>1025</v>
      </c>
      <c r="C1030" s="103"/>
      <c r="D1030" s="103"/>
      <c r="E1030" s="100" t="e">
        <f t="shared" si="15"/>
        <v>#DIV/0!</v>
      </c>
    </row>
    <row r="1031" spans="2:5" hidden="1">
      <c r="B1031" s="109" t="s">
        <v>1026</v>
      </c>
      <c r="C1031" s="103"/>
      <c r="D1031" s="103"/>
      <c r="E1031" s="100" t="e">
        <f t="shared" si="15"/>
        <v>#DIV/0!</v>
      </c>
    </row>
    <row r="1032" spans="2:5" hidden="1">
      <c r="B1032" s="109" t="s">
        <v>1027</v>
      </c>
      <c r="C1032" s="103"/>
      <c r="D1032" s="103"/>
      <c r="E1032" s="100" t="e">
        <f t="shared" si="15"/>
        <v>#DIV/0!</v>
      </c>
    </row>
    <row r="1033" spans="2:5" hidden="1">
      <c r="B1033" s="109" t="s">
        <v>1028</v>
      </c>
      <c r="C1033" s="103"/>
      <c r="D1033" s="103"/>
      <c r="E1033" s="100" t="e">
        <f t="shared" si="15"/>
        <v>#DIV/0!</v>
      </c>
    </row>
    <row r="1034" spans="2:5" hidden="1">
      <c r="B1034" s="109" t="s">
        <v>1029</v>
      </c>
      <c r="C1034" s="103">
        <v>80</v>
      </c>
      <c r="D1034" s="102">
        <v>182.87</v>
      </c>
      <c r="E1034" s="100">
        <f t="shared" ref="E1034:E1097" si="16">(C1034-D1034)/D1034</f>
        <v>-0.56253075955596898</v>
      </c>
    </row>
    <row r="1035" spans="2:5" hidden="1">
      <c r="B1035" s="109" t="s">
        <v>1030</v>
      </c>
      <c r="C1035" s="103"/>
      <c r="D1035" s="102"/>
      <c r="E1035" s="100" t="e">
        <f t="shared" si="16"/>
        <v>#DIV/0!</v>
      </c>
    </row>
    <row r="1036" spans="2:5" hidden="1">
      <c r="B1036" s="109" t="s">
        <v>976</v>
      </c>
      <c r="C1036" s="103"/>
      <c r="D1036" s="102"/>
      <c r="E1036" s="100" t="e">
        <f t="shared" si="16"/>
        <v>#DIV/0!</v>
      </c>
    </row>
    <row r="1037" spans="2:5" hidden="1">
      <c r="B1037" s="109" t="s">
        <v>1031</v>
      </c>
      <c r="C1037" s="103"/>
      <c r="D1037" s="102"/>
      <c r="E1037" s="100" t="e">
        <f t="shared" si="16"/>
        <v>#DIV/0!</v>
      </c>
    </row>
    <row r="1038" spans="2:5" hidden="1">
      <c r="B1038" s="109" t="s">
        <v>1032</v>
      </c>
      <c r="C1038" s="103">
        <v>40</v>
      </c>
      <c r="D1038" s="102">
        <v>153.78</v>
      </c>
      <c r="E1038" s="100">
        <f t="shared" si="16"/>
        <v>-0.73988815190531898</v>
      </c>
    </row>
    <row r="1039" spans="2:5" hidden="1">
      <c r="B1039" s="109" t="s">
        <v>1033</v>
      </c>
      <c r="C1039" s="99">
        <f>SUM(C1040:C1045)</f>
        <v>0</v>
      </c>
      <c r="D1039" s="99">
        <f>SUM(D1040:D1045)</f>
        <v>0</v>
      </c>
      <c r="E1039" s="100" t="e">
        <f t="shared" si="16"/>
        <v>#DIV/0!</v>
      </c>
    </row>
    <row r="1040" spans="2:5" hidden="1">
      <c r="B1040" s="109" t="s">
        <v>826</v>
      </c>
      <c r="C1040" s="103"/>
      <c r="D1040" s="103"/>
      <c r="E1040" s="100" t="e">
        <f t="shared" si="16"/>
        <v>#DIV/0!</v>
      </c>
    </row>
    <row r="1041" spans="2:5" hidden="1">
      <c r="B1041" s="109" t="s">
        <v>827</v>
      </c>
      <c r="C1041" s="103"/>
      <c r="D1041" s="103"/>
      <c r="E1041" s="100" t="e">
        <f t="shared" si="16"/>
        <v>#DIV/0!</v>
      </c>
    </row>
    <row r="1042" spans="2:5" hidden="1">
      <c r="B1042" s="109" t="s">
        <v>828</v>
      </c>
      <c r="C1042" s="103"/>
      <c r="D1042" s="103"/>
      <c r="E1042" s="100" t="e">
        <f t="shared" si="16"/>
        <v>#DIV/0!</v>
      </c>
    </row>
    <row r="1043" spans="2:5" hidden="1">
      <c r="B1043" s="109" t="s">
        <v>1034</v>
      </c>
      <c r="C1043" s="103"/>
      <c r="D1043" s="103"/>
      <c r="E1043" s="100" t="e">
        <f t="shared" si="16"/>
        <v>#DIV/0!</v>
      </c>
    </row>
    <row r="1044" spans="2:5" hidden="1">
      <c r="B1044" s="109" t="s">
        <v>1035</v>
      </c>
      <c r="C1044" s="103"/>
      <c r="D1044" s="103"/>
      <c r="E1044" s="100" t="e">
        <f t="shared" si="16"/>
        <v>#DIV/0!</v>
      </c>
    </row>
    <row r="1045" spans="2:5" hidden="1">
      <c r="B1045" s="109" t="s">
        <v>1036</v>
      </c>
      <c r="C1045" s="103"/>
      <c r="D1045" s="103"/>
      <c r="E1045" s="100" t="e">
        <f t="shared" si="16"/>
        <v>#DIV/0!</v>
      </c>
    </row>
    <row r="1046" spans="2:5" hidden="1">
      <c r="B1046" s="109" t="s">
        <v>1037</v>
      </c>
      <c r="C1046" s="99">
        <v>3122</v>
      </c>
      <c r="D1046" s="99">
        <f>SUM(D1047:D1052)</f>
        <v>344.01280000000003</v>
      </c>
      <c r="E1046" s="100">
        <f t="shared" si="16"/>
        <v>8.0752437118618907</v>
      </c>
    </row>
    <row r="1047" spans="2:5" hidden="1">
      <c r="B1047" s="109" t="s">
        <v>826</v>
      </c>
      <c r="C1047" s="103">
        <v>17</v>
      </c>
      <c r="D1047" s="102">
        <v>17.07</v>
      </c>
      <c r="E1047" s="100">
        <f t="shared" si="16"/>
        <v>-4.1007615700058703E-3</v>
      </c>
    </row>
    <row r="1048" spans="2:5" hidden="1">
      <c r="B1048" s="109" t="s">
        <v>827</v>
      </c>
      <c r="C1048" s="103"/>
      <c r="D1048" s="102"/>
      <c r="E1048" s="100" t="e">
        <f t="shared" si="16"/>
        <v>#DIV/0!</v>
      </c>
    </row>
    <row r="1049" spans="2:5" hidden="1">
      <c r="B1049" s="109" t="s">
        <v>828</v>
      </c>
      <c r="C1049" s="103"/>
      <c r="D1049" s="102"/>
      <c r="E1049" s="100" t="e">
        <f t="shared" si="16"/>
        <v>#DIV/0!</v>
      </c>
    </row>
    <row r="1050" spans="2:5" hidden="1">
      <c r="B1050" s="109" t="s">
        <v>1038</v>
      </c>
      <c r="C1050" s="103"/>
      <c r="D1050" s="102"/>
      <c r="E1050" s="100" t="e">
        <f t="shared" si="16"/>
        <v>#DIV/0!</v>
      </c>
    </row>
    <row r="1051" spans="2:5" hidden="1">
      <c r="B1051" s="109" t="s">
        <v>1039</v>
      </c>
      <c r="C1051" s="103">
        <v>100</v>
      </c>
      <c r="D1051" s="102">
        <v>320</v>
      </c>
      <c r="E1051" s="100">
        <f t="shared" si="16"/>
        <v>-0.6875</v>
      </c>
    </row>
    <row r="1052" spans="2:5" hidden="1">
      <c r="B1052" s="109" t="s">
        <v>1040</v>
      </c>
      <c r="C1052" s="103">
        <v>5</v>
      </c>
      <c r="D1052" s="102">
        <v>6.9428000000000001</v>
      </c>
      <c r="E1052" s="100">
        <f t="shared" si="16"/>
        <v>-0.27982946361698502</v>
      </c>
    </row>
    <row r="1053" spans="2:5" hidden="1">
      <c r="B1053" s="109" t="s">
        <v>1041</v>
      </c>
      <c r="C1053" s="99">
        <f>SUM(C1054:C1058)</f>
        <v>0</v>
      </c>
      <c r="D1053" s="99">
        <f>SUM(D1054:D1058)</f>
        <v>0</v>
      </c>
      <c r="E1053" s="100" t="e">
        <f t="shared" si="16"/>
        <v>#DIV/0!</v>
      </c>
    </row>
    <row r="1054" spans="2:5" hidden="1">
      <c r="B1054" s="109" t="s">
        <v>1042</v>
      </c>
      <c r="C1054" s="103"/>
      <c r="D1054" s="103"/>
      <c r="E1054" s="100" t="e">
        <f t="shared" si="16"/>
        <v>#DIV/0!</v>
      </c>
    </row>
    <row r="1055" spans="2:5" hidden="1">
      <c r="B1055" s="109" t="s">
        <v>1043</v>
      </c>
      <c r="C1055" s="103"/>
      <c r="D1055" s="103"/>
      <c r="E1055" s="100" t="e">
        <f t="shared" si="16"/>
        <v>#DIV/0!</v>
      </c>
    </row>
    <row r="1056" spans="2:5" hidden="1">
      <c r="B1056" s="109" t="s">
        <v>1044</v>
      </c>
      <c r="C1056" s="103"/>
      <c r="D1056" s="103"/>
      <c r="E1056" s="100" t="e">
        <f t="shared" si="16"/>
        <v>#DIV/0!</v>
      </c>
    </row>
    <row r="1057" spans="2:5" hidden="1">
      <c r="B1057" s="109" t="s">
        <v>1045</v>
      </c>
      <c r="C1057" s="103"/>
      <c r="D1057" s="103"/>
      <c r="E1057" s="100" t="e">
        <f t="shared" si="16"/>
        <v>#DIV/0!</v>
      </c>
    </row>
    <row r="1058" spans="2:5" hidden="1">
      <c r="B1058" s="109" t="s">
        <v>1046</v>
      </c>
      <c r="C1058" s="103"/>
      <c r="D1058" s="103"/>
      <c r="E1058" s="100" t="e">
        <f t="shared" si="16"/>
        <v>#DIV/0!</v>
      </c>
    </row>
    <row r="1059" spans="2:5" hidden="1">
      <c r="B1059" s="109" t="s">
        <v>49</v>
      </c>
      <c r="C1059" s="99">
        <f>SUM(C1060,C1070,C1076)</f>
        <v>0</v>
      </c>
      <c r="D1059" s="99">
        <f>SUM(D1060,D1070,D1076)</f>
        <v>0</v>
      </c>
      <c r="E1059" s="100"/>
    </row>
    <row r="1060" spans="2:5" hidden="1">
      <c r="B1060" s="109" t="s">
        <v>1047</v>
      </c>
      <c r="C1060" s="99">
        <f>SUM(C1061:C1069)</f>
        <v>0</v>
      </c>
      <c r="D1060" s="99">
        <f>SUM(D1061:D1069)</f>
        <v>0</v>
      </c>
      <c r="E1060" s="100" t="e">
        <f t="shared" si="16"/>
        <v>#DIV/0!</v>
      </c>
    </row>
    <row r="1061" spans="2:5" hidden="1">
      <c r="B1061" s="109" t="s">
        <v>826</v>
      </c>
      <c r="C1061" s="103"/>
      <c r="D1061" s="103"/>
      <c r="E1061" s="100" t="e">
        <f t="shared" si="16"/>
        <v>#DIV/0!</v>
      </c>
    </row>
    <row r="1062" spans="2:5" hidden="1">
      <c r="B1062" s="109" t="s">
        <v>827</v>
      </c>
      <c r="C1062" s="103"/>
      <c r="D1062" s="103"/>
      <c r="E1062" s="100" t="e">
        <f t="shared" si="16"/>
        <v>#DIV/0!</v>
      </c>
    </row>
    <row r="1063" spans="2:5" hidden="1">
      <c r="B1063" s="109" t="s">
        <v>828</v>
      </c>
      <c r="C1063" s="103"/>
      <c r="D1063" s="103"/>
      <c r="E1063" s="100" t="e">
        <f t="shared" si="16"/>
        <v>#DIV/0!</v>
      </c>
    </row>
    <row r="1064" spans="2:5" hidden="1">
      <c r="B1064" s="109" t="s">
        <v>1048</v>
      </c>
      <c r="C1064" s="103"/>
      <c r="D1064" s="103"/>
      <c r="E1064" s="100" t="e">
        <f t="shared" si="16"/>
        <v>#DIV/0!</v>
      </c>
    </row>
    <row r="1065" spans="2:5" hidden="1">
      <c r="B1065" s="109" t="s">
        <v>1049</v>
      </c>
      <c r="C1065" s="103"/>
      <c r="D1065" s="103"/>
      <c r="E1065" s="100" t="e">
        <f t="shared" si="16"/>
        <v>#DIV/0!</v>
      </c>
    </row>
    <row r="1066" spans="2:5" hidden="1">
      <c r="B1066" s="109" t="s">
        <v>1050</v>
      </c>
      <c r="C1066" s="103"/>
      <c r="D1066" s="103"/>
      <c r="E1066" s="100" t="e">
        <f t="shared" si="16"/>
        <v>#DIV/0!</v>
      </c>
    </row>
    <row r="1067" spans="2:5" hidden="1">
      <c r="B1067" s="109" t="s">
        <v>1051</v>
      </c>
      <c r="C1067" s="103"/>
      <c r="D1067" s="103"/>
      <c r="E1067" s="100" t="e">
        <f t="shared" si="16"/>
        <v>#DIV/0!</v>
      </c>
    </row>
    <row r="1068" spans="2:5" hidden="1">
      <c r="B1068" s="109" t="s">
        <v>844</v>
      </c>
      <c r="C1068" s="103"/>
      <c r="D1068" s="103"/>
      <c r="E1068" s="100" t="e">
        <f t="shared" si="16"/>
        <v>#DIV/0!</v>
      </c>
    </row>
    <row r="1069" spans="2:5" hidden="1">
      <c r="B1069" s="109" t="s">
        <v>1052</v>
      </c>
      <c r="C1069" s="103"/>
      <c r="D1069" s="103"/>
      <c r="E1069" s="100" t="e">
        <f t="shared" si="16"/>
        <v>#DIV/0!</v>
      </c>
    </row>
    <row r="1070" spans="2:5" hidden="1">
      <c r="B1070" s="109" t="s">
        <v>1053</v>
      </c>
      <c r="C1070" s="99">
        <f>SUM(C1071:C1075)</f>
        <v>0</v>
      </c>
      <c r="D1070" s="99">
        <f>SUM(D1071:D1075)</f>
        <v>0</v>
      </c>
      <c r="E1070" s="100" t="e">
        <f t="shared" si="16"/>
        <v>#DIV/0!</v>
      </c>
    </row>
    <row r="1071" spans="2:5" hidden="1">
      <c r="B1071" s="109" t="s">
        <v>826</v>
      </c>
      <c r="C1071" s="103"/>
      <c r="D1071" s="103"/>
      <c r="E1071" s="100" t="e">
        <f t="shared" si="16"/>
        <v>#DIV/0!</v>
      </c>
    </row>
    <row r="1072" spans="2:5" hidden="1">
      <c r="B1072" s="109" t="s">
        <v>827</v>
      </c>
      <c r="C1072" s="103"/>
      <c r="D1072" s="103"/>
      <c r="E1072" s="100" t="e">
        <f t="shared" si="16"/>
        <v>#DIV/0!</v>
      </c>
    </row>
    <row r="1073" spans="2:5" hidden="1">
      <c r="B1073" s="109" t="s">
        <v>828</v>
      </c>
      <c r="C1073" s="103"/>
      <c r="D1073" s="103"/>
      <c r="E1073" s="100" t="e">
        <f t="shared" si="16"/>
        <v>#DIV/0!</v>
      </c>
    </row>
    <row r="1074" spans="2:5" hidden="1">
      <c r="B1074" s="109" t="s">
        <v>1054</v>
      </c>
      <c r="C1074" s="103"/>
      <c r="D1074" s="103"/>
      <c r="E1074" s="100" t="e">
        <f t="shared" si="16"/>
        <v>#DIV/0!</v>
      </c>
    </row>
    <row r="1075" spans="2:5" hidden="1">
      <c r="B1075" s="109" t="s">
        <v>1055</v>
      </c>
      <c r="C1075" s="103"/>
      <c r="D1075" s="103"/>
      <c r="E1075" s="100" t="e">
        <f t="shared" si="16"/>
        <v>#DIV/0!</v>
      </c>
    </row>
    <row r="1076" spans="2:5" hidden="1">
      <c r="B1076" s="109" t="s">
        <v>1056</v>
      </c>
      <c r="C1076" s="99">
        <f>SUM(C1077:C1078)</f>
        <v>0</v>
      </c>
      <c r="D1076" s="99">
        <f>SUM(D1077:D1078)</f>
        <v>0</v>
      </c>
      <c r="E1076" s="100" t="e">
        <f t="shared" si="16"/>
        <v>#DIV/0!</v>
      </c>
    </row>
    <row r="1077" spans="2:5" hidden="1">
      <c r="B1077" s="109" t="s">
        <v>1057</v>
      </c>
      <c r="C1077" s="103"/>
      <c r="D1077" s="103"/>
      <c r="E1077" s="100" t="e">
        <f t="shared" si="16"/>
        <v>#DIV/0!</v>
      </c>
    </row>
    <row r="1078" spans="2:5" hidden="1">
      <c r="B1078" s="109" t="s">
        <v>1058</v>
      </c>
      <c r="C1078" s="103"/>
      <c r="D1078" s="103"/>
      <c r="E1078" s="100" t="e">
        <f t="shared" si="16"/>
        <v>#DIV/0!</v>
      </c>
    </row>
    <row r="1079" spans="2:5" ht="17.25" customHeight="1">
      <c r="B1079" s="109" t="s">
        <v>50</v>
      </c>
      <c r="C1079" s="99">
        <f>SUM(C1080,C1087,C1093)</f>
        <v>320</v>
      </c>
      <c r="D1079" s="99">
        <f>SUM(D1080,D1087,D1093)</f>
        <v>450</v>
      </c>
      <c r="E1079" s="100">
        <f t="shared" si="16"/>
        <v>-0.28888888888888897</v>
      </c>
    </row>
    <row r="1080" spans="2:5" hidden="1">
      <c r="B1080" s="109" t="s">
        <v>1059</v>
      </c>
      <c r="C1080" s="99">
        <f>SUM(C1081:C1086)</f>
        <v>0</v>
      </c>
      <c r="D1080" s="99">
        <f>SUM(D1081:D1086)</f>
        <v>0</v>
      </c>
      <c r="E1080" s="100" t="e">
        <f t="shared" si="16"/>
        <v>#DIV/0!</v>
      </c>
    </row>
    <row r="1081" spans="2:5" hidden="1">
      <c r="B1081" s="109" t="s">
        <v>826</v>
      </c>
      <c r="C1081" s="103"/>
      <c r="D1081" s="103"/>
      <c r="E1081" s="100" t="e">
        <f t="shared" si="16"/>
        <v>#DIV/0!</v>
      </c>
    </row>
    <row r="1082" spans="2:5" hidden="1">
      <c r="B1082" s="109" t="s">
        <v>827</v>
      </c>
      <c r="C1082" s="103"/>
      <c r="D1082" s="103"/>
      <c r="E1082" s="100" t="e">
        <f t="shared" si="16"/>
        <v>#DIV/0!</v>
      </c>
    </row>
    <row r="1083" spans="2:5" hidden="1">
      <c r="B1083" s="109" t="s">
        <v>828</v>
      </c>
      <c r="C1083" s="103"/>
      <c r="D1083" s="103"/>
      <c r="E1083" s="100" t="e">
        <f t="shared" si="16"/>
        <v>#DIV/0!</v>
      </c>
    </row>
    <row r="1084" spans="2:5" hidden="1">
      <c r="B1084" s="109" t="s">
        <v>1060</v>
      </c>
      <c r="C1084" s="103"/>
      <c r="D1084" s="103"/>
      <c r="E1084" s="100" t="e">
        <f t="shared" si="16"/>
        <v>#DIV/0!</v>
      </c>
    </row>
    <row r="1085" spans="2:5" hidden="1">
      <c r="B1085" s="109" t="s">
        <v>844</v>
      </c>
      <c r="C1085" s="103"/>
      <c r="D1085" s="103"/>
      <c r="E1085" s="100" t="e">
        <f t="shared" si="16"/>
        <v>#DIV/0!</v>
      </c>
    </row>
    <row r="1086" spans="2:5" hidden="1">
      <c r="B1086" s="109" t="s">
        <v>1061</v>
      </c>
      <c r="C1086" s="103"/>
      <c r="D1086" s="103"/>
      <c r="E1086" s="100" t="e">
        <f t="shared" si="16"/>
        <v>#DIV/0!</v>
      </c>
    </row>
    <row r="1087" spans="2:5" hidden="1">
      <c r="B1087" s="109" t="s">
        <v>1062</v>
      </c>
      <c r="C1087" s="99">
        <f>SUM(C1088:C1092)</f>
        <v>300</v>
      </c>
      <c r="D1087" s="99">
        <f>SUM(D1088:D1092)</f>
        <v>400</v>
      </c>
      <c r="E1087" s="100">
        <f t="shared" si="16"/>
        <v>-0.25</v>
      </c>
    </row>
    <row r="1088" spans="2:5" hidden="1">
      <c r="B1088" s="109" t="s">
        <v>1063</v>
      </c>
      <c r="C1088" s="103"/>
      <c r="D1088" s="103"/>
      <c r="E1088" s="100"/>
    </row>
    <row r="1089" spans="2:5" hidden="1">
      <c r="B1089" s="109" t="s">
        <v>1064</v>
      </c>
      <c r="C1089" s="103"/>
      <c r="D1089" s="103"/>
      <c r="E1089" s="100"/>
    </row>
    <row r="1090" spans="2:5" hidden="1">
      <c r="B1090" s="109" t="s">
        <v>1065</v>
      </c>
      <c r="C1090" s="103"/>
      <c r="D1090" s="103"/>
      <c r="E1090" s="100"/>
    </row>
    <row r="1091" spans="2:5" hidden="1">
      <c r="B1091" s="109" t="s">
        <v>1066</v>
      </c>
      <c r="C1091" s="103"/>
      <c r="D1091" s="103"/>
      <c r="E1091" s="100"/>
    </row>
    <row r="1092" spans="2:5" hidden="1">
      <c r="B1092" s="109" t="s">
        <v>1067</v>
      </c>
      <c r="C1092" s="103">
        <v>300</v>
      </c>
      <c r="D1092" s="102">
        <v>400</v>
      </c>
      <c r="E1092" s="100">
        <f t="shared" si="16"/>
        <v>-0.25</v>
      </c>
    </row>
    <row r="1093" spans="2:5" hidden="1">
      <c r="B1093" s="109" t="s">
        <v>1068</v>
      </c>
      <c r="C1093" s="103">
        <v>20</v>
      </c>
      <c r="D1093" s="102">
        <v>50</v>
      </c>
      <c r="E1093" s="100">
        <f t="shared" si="16"/>
        <v>-0.6</v>
      </c>
    </row>
    <row r="1094" spans="2:5" hidden="1">
      <c r="B1094" s="109" t="s">
        <v>51</v>
      </c>
      <c r="C1094" s="99">
        <f>SUM(C1095:C1103)</f>
        <v>0</v>
      </c>
      <c r="D1094" s="99">
        <f>SUM(D1095:D1103)</f>
        <v>0</v>
      </c>
      <c r="E1094" s="100" t="e">
        <f t="shared" si="16"/>
        <v>#DIV/0!</v>
      </c>
    </row>
    <row r="1095" spans="2:5" hidden="1">
      <c r="B1095" s="109" t="s">
        <v>1069</v>
      </c>
      <c r="C1095" s="103"/>
      <c r="D1095" s="103"/>
      <c r="E1095" s="100" t="e">
        <f t="shared" si="16"/>
        <v>#DIV/0!</v>
      </c>
    </row>
    <row r="1096" spans="2:5" hidden="1">
      <c r="B1096" s="109" t="s">
        <v>1070</v>
      </c>
      <c r="C1096" s="103"/>
      <c r="D1096" s="103"/>
      <c r="E1096" s="100" t="e">
        <f t="shared" si="16"/>
        <v>#DIV/0!</v>
      </c>
    </row>
    <row r="1097" spans="2:5" hidden="1">
      <c r="B1097" s="109" t="s">
        <v>1071</v>
      </c>
      <c r="C1097" s="103"/>
      <c r="D1097" s="103"/>
      <c r="E1097" s="100" t="e">
        <f t="shared" si="16"/>
        <v>#DIV/0!</v>
      </c>
    </row>
    <row r="1098" spans="2:5" hidden="1">
      <c r="B1098" s="109" t="s">
        <v>1072</v>
      </c>
      <c r="C1098" s="103"/>
      <c r="D1098" s="103"/>
      <c r="E1098" s="100" t="e">
        <f t="shared" ref="E1098:E1161" si="17">(C1098-D1098)/D1098</f>
        <v>#DIV/0!</v>
      </c>
    </row>
    <row r="1099" spans="2:5" hidden="1">
      <c r="B1099" s="109" t="s">
        <v>1073</v>
      </c>
      <c r="C1099" s="103"/>
      <c r="D1099" s="103"/>
      <c r="E1099" s="100" t="e">
        <f t="shared" si="17"/>
        <v>#DIV/0!</v>
      </c>
    </row>
    <row r="1100" spans="2:5" hidden="1">
      <c r="B1100" s="109" t="s">
        <v>843</v>
      </c>
      <c r="C1100" s="103"/>
      <c r="D1100" s="103"/>
      <c r="E1100" s="100" t="e">
        <f t="shared" si="17"/>
        <v>#DIV/0!</v>
      </c>
    </row>
    <row r="1101" spans="2:5" hidden="1">
      <c r="B1101" s="109" t="s">
        <v>1074</v>
      </c>
      <c r="C1101" s="103"/>
      <c r="D1101" s="103"/>
      <c r="E1101" s="100" t="e">
        <f t="shared" si="17"/>
        <v>#DIV/0!</v>
      </c>
    </row>
    <row r="1102" spans="2:5" hidden="1">
      <c r="B1102" s="109" t="s">
        <v>1075</v>
      </c>
      <c r="C1102" s="103"/>
      <c r="D1102" s="103"/>
      <c r="E1102" s="100" t="e">
        <f t="shared" si="17"/>
        <v>#DIV/0!</v>
      </c>
    </row>
    <row r="1103" spans="2:5" hidden="1">
      <c r="B1103" s="109" t="s">
        <v>1076</v>
      </c>
      <c r="C1103" s="103"/>
      <c r="D1103" s="103"/>
      <c r="E1103" s="100" t="e">
        <f t="shared" si="17"/>
        <v>#DIV/0!</v>
      </c>
    </row>
    <row r="1104" spans="2:5" ht="18" customHeight="1">
      <c r="B1104" s="109" t="s">
        <v>1077</v>
      </c>
      <c r="C1104" s="99">
        <f>SUM(C1105,C1124,C1143,C1152,C1167)</f>
        <v>112</v>
      </c>
      <c r="D1104" s="99">
        <f>SUM(D1105,D1124,D1143,D1152,D1167)</f>
        <v>118.39</v>
      </c>
      <c r="E1104" s="100">
        <f t="shared" si="17"/>
        <v>-5.3974153222400401E-2</v>
      </c>
    </row>
    <row r="1105" spans="2:5" hidden="1">
      <c r="B1105" s="109" t="s">
        <v>1078</v>
      </c>
      <c r="C1105" s="99">
        <f>SUM(C1106:C1123)</f>
        <v>112</v>
      </c>
      <c r="D1105" s="99">
        <f>SUM(D1106:D1123)</f>
        <v>118.39</v>
      </c>
      <c r="E1105" s="100">
        <f t="shared" si="17"/>
        <v>-5.3974153222400401E-2</v>
      </c>
    </row>
    <row r="1106" spans="2:5" hidden="1">
      <c r="B1106" s="109" t="s">
        <v>826</v>
      </c>
      <c r="C1106" s="103">
        <v>15</v>
      </c>
      <c r="D1106" s="102">
        <v>20.43</v>
      </c>
      <c r="E1106" s="100">
        <f t="shared" si="17"/>
        <v>-0.26578560939794399</v>
      </c>
    </row>
    <row r="1107" spans="2:5" hidden="1">
      <c r="B1107" s="109" t="s">
        <v>827</v>
      </c>
      <c r="C1107" s="103"/>
      <c r="D1107" s="102"/>
      <c r="E1107" s="100" t="e">
        <f t="shared" si="17"/>
        <v>#DIV/0!</v>
      </c>
    </row>
    <row r="1108" spans="2:5" hidden="1">
      <c r="B1108" s="109" t="s">
        <v>828</v>
      </c>
      <c r="C1108" s="103"/>
      <c r="D1108" s="102"/>
      <c r="E1108" s="100" t="e">
        <f t="shared" si="17"/>
        <v>#DIV/0!</v>
      </c>
    </row>
    <row r="1109" spans="2:5" hidden="1">
      <c r="B1109" s="109" t="s">
        <v>1079</v>
      </c>
      <c r="C1109" s="103"/>
      <c r="D1109" s="102"/>
      <c r="E1109" s="100" t="e">
        <f t="shared" si="17"/>
        <v>#DIV/0!</v>
      </c>
    </row>
    <row r="1110" spans="2:5" hidden="1">
      <c r="B1110" s="109" t="s">
        <v>1080</v>
      </c>
      <c r="C1110" s="103"/>
      <c r="D1110" s="102"/>
      <c r="E1110" s="100" t="e">
        <f t="shared" si="17"/>
        <v>#DIV/0!</v>
      </c>
    </row>
    <row r="1111" spans="2:5" hidden="1">
      <c r="B1111" s="109" t="s">
        <v>1081</v>
      </c>
      <c r="C1111" s="103"/>
      <c r="D1111" s="102"/>
      <c r="E1111" s="100" t="e">
        <f t="shared" si="17"/>
        <v>#DIV/0!</v>
      </c>
    </row>
    <row r="1112" spans="2:5" hidden="1">
      <c r="B1112" s="109" t="s">
        <v>1082</v>
      </c>
      <c r="C1112" s="103"/>
      <c r="D1112" s="102"/>
      <c r="E1112" s="100" t="e">
        <f t="shared" si="17"/>
        <v>#DIV/0!</v>
      </c>
    </row>
    <row r="1113" spans="2:5" hidden="1">
      <c r="B1113" s="109" t="s">
        <v>1083</v>
      </c>
      <c r="C1113" s="103"/>
      <c r="D1113" s="102"/>
      <c r="E1113" s="100" t="e">
        <f t="shared" si="17"/>
        <v>#DIV/0!</v>
      </c>
    </row>
    <row r="1114" spans="2:5" hidden="1">
      <c r="B1114" s="109" t="s">
        <v>1084</v>
      </c>
      <c r="C1114" s="103"/>
      <c r="D1114" s="102"/>
      <c r="E1114" s="100" t="e">
        <f t="shared" si="17"/>
        <v>#DIV/0!</v>
      </c>
    </row>
    <row r="1115" spans="2:5" hidden="1">
      <c r="B1115" s="109" t="s">
        <v>1085</v>
      </c>
      <c r="C1115" s="103"/>
      <c r="D1115" s="102"/>
      <c r="E1115" s="100" t="e">
        <f t="shared" si="17"/>
        <v>#DIV/0!</v>
      </c>
    </row>
    <row r="1116" spans="2:5" hidden="1">
      <c r="B1116" s="109" t="s">
        <v>1086</v>
      </c>
      <c r="C1116" s="103"/>
      <c r="D1116" s="102"/>
      <c r="E1116" s="100" t="e">
        <f t="shared" si="17"/>
        <v>#DIV/0!</v>
      </c>
    </row>
    <row r="1117" spans="2:5" hidden="1">
      <c r="B1117" s="109" t="s">
        <v>1087</v>
      </c>
      <c r="C1117" s="103"/>
      <c r="D1117" s="102"/>
      <c r="E1117" s="100" t="e">
        <f t="shared" si="17"/>
        <v>#DIV/0!</v>
      </c>
    </row>
    <row r="1118" spans="2:5" hidden="1">
      <c r="B1118" s="109" t="s">
        <v>1088</v>
      </c>
      <c r="C1118" s="103"/>
      <c r="D1118" s="102"/>
      <c r="E1118" s="100" t="e">
        <f t="shared" si="17"/>
        <v>#DIV/0!</v>
      </c>
    </row>
    <row r="1119" spans="2:5" hidden="1">
      <c r="B1119" s="109" t="s">
        <v>1089</v>
      </c>
      <c r="C1119" s="103"/>
      <c r="D1119" s="102"/>
      <c r="E1119" s="100" t="e">
        <f t="shared" si="17"/>
        <v>#DIV/0!</v>
      </c>
    </row>
    <row r="1120" spans="2:5" hidden="1">
      <c r="B1120" s="109" t="s">
        <v>1090</v>
      </c>
      <c r="C1120" s="103"/>
      <c r="D1120" s="102"/>
      <c r="E1120" s="100" t="e">
        <f t="shared" si="17"/>
        <v>#DIV/0!</v>
      </c>
    </row>
    <row r="1121" spans="2:5" hidden="1">
      <c r="B1121" s="109" t="s">
        <v>1091</v>
      </c>
      <c r="C1121" s="103"/>
      <c r="D1121" s="102"/>
      <c r="E1121" s="100" t="e">
        <f t="shared" si="17"/>
        <v>#DIV/0!</v>
      </c>
    </row>
    <row r="1122" spans="2:5" hidden="1">
      <c r="B1122" s="109" t="s">
        <v>844</v>
      </c>
      <c r="C1122" s="103">
        <v>97</v>
      </c>
      <c r="D1122" s="102">
        <v>97.96</v>
      </c>
      <c r="E1122" s="100">
        <f t="shared" si="17"/>
        <v>-9.7999183340138196E-3</v>
      </c>
    </row>
    <row r="1123" spans="2:5" hidden="1">
      <c r="B1123" s="109" t="s">
        <v>1092</v>
      </c>
      <c r="C1123" s="103"/>
      <c r="D1123" s="103"/>
      <c r="E1123" s="100" t="e">
        <f t="shared" si="17"/>
        <v>#DIV/0!</v>
      </c>
    </row>
    <row r="1124" spans="2:5" hidden="1">
      <c r="B1124" s="109" t="s">
        <v>1093</v>
      </c>
      <c r="C1124" s="99">
        <f>SUM(C1125:C1142)</f>
        <v>0</v>
      </c>
      <c r="D1124" s="99">
        <f>SUM(D1125:D1142)</f>
        <v>0</v>
      </c>
      <c r="E1124" s="100" t="e">
        <f t="shared" si="17"/>
        <v>#DIV/0!</v>
      </c>
    </row>
    <row r="1125" spans="2:5" hidden="1">
      <c r="B1125" s="109" t="s">
        <v>826</v>
      </c>
      <c r="C1125" s="103"/>
      <c r="D1125" s="103"/>
      <c r="E1125" s="100" t="e">
        <f t="shared" si="17"/>
        <v>#DIV/0!</v>
      </c>
    </row>
    <row r="1126" spans="2:5" hidden="1">
      <c r="B1126" s="109" t="s">
        <v>827</v>
      </c>
      <c r="C1126" s="103"/>
      <c r="D1126" s="103"/>
      <c r="E1126" s="100" t="e">
        <f t="shared" si="17"/>
        <v>#DIV/0!</v>
      </c>
    </row>
    <row r="1127" spans="2:5" hidden="1">
      <c r="B1127" s="109" t="s">
        <v>828</v>
      </c>
      <c r="C1127" s="103"/>
      <c r="D1127" s="103"/>
      <c r="E1127" s="100" t="e">
        <f t="shared" si="17"/>
        <v>#DIV/0!</v>
      </c>
    </row>
    <row r="1128" spans="2:5" hidden="1">
      <c r="B1128" s="109" t="s">
        <v>1094</v>
      </c>
      <c r="C1128" s="103"/>
      <c r="D1128" s="103"/>
      <c r="E1128" s="100" t="e">
        <f t="shared" si="17"/>
        <v>#DIV/0!</v>
      </c>
    </row>
    <row r="1129" spans="2:5" hidden="1">
      <c r="B1129" s="109" t="s">
        <v>1095</v>
      </c>
      <c r="C1129" s="103"/>
      <c r="D1129" s="103"/>
      <c r="E1129" s="100" t="e">
        <f t="shared" si="17"/>
        <v>#DIV/0!</v>
      </c>
    </row>
    <row r="1130" spans="2:5" hidden="1">
      <c r="B1130" s="109" t="s">
        <v>1096</v>
      </c>
      <c r="C1130" s="103"/>
      <c r="D1130" s="103"/>
      <c r="E1130" s="100" t="e">
        <f t="shared" si="17"/>
        <v>#DIV/0!</v>
      </c>
    </row>
    <row r="1131" spans="2:5" hidden="1">
      <c r="B1131" s="109" t="s">
        <v>1097</v>
      </c>
      <c r="C1131" s="103"/>
      <c r="D1131" s="103"/>
      <c r="E1131" s="100" t="e">
        <f t="shared" si="17"/>
        <v>#DIV/0!</v>
      </c>
    </row>
    <row r="1132" spans="2:5" hidden="1">
      <c r="B1132" s="109" t="s">
        <v>1098</v>
      </c>
      <c r="C1132" s="103"/>
      <c r="D1132" s="103"/>
      <c r="E1132" s="100" t="e">
        <f t="shared" si="17"/>
        <v>#DIV/0!</v>
      </c>
    </row>
    <row r="1133" spans="2:5" hidden="1">
      <c r="B1133" s="109" t="s">
        <v>1099</v>
      </c>
      <c r="C1133" s="103"/>
      <c r="D1133" s="103"/>
      <c r="E1133" s="100" t="e">
        <f t="shared" si="17"/>
        <v>#DIV/0!</v>
      </c>
    </row>
    <row r="1134" spans="2:5" ht="16.5" hidden="1" customHeight="1">
      <c r="B1134" s="109" t="s">
        <v>1100</v>
      </c>
      <c r="C1134" s="103"/>
      <c r="D1134" s="103"/>
      <c r="E1134" s="100" t="e">
        <f t="shared" si="17"/>
        <v>#DIV/0!</v>
      </c>
    </row>
    <row r="1135" spans="2:5" hidden="1">
      <c r="B1135" s="109" t="s">
        <v>1101</v>
      </c>
      <c r="C1135" s="103"/>
      <c r="D1135" s="103"/>
      <c r="E1135" s="100" t="e">
        <f t="shared" si="17"/>
        <v>#DIV/0!</v>
      </c>
    </row>
    <row r="1136" spans="2:5" hidden="1">
      <c r="B1136" s="109" t="s">
        <v>1102</v>
      </c>
      <c r="C1136" s="103"/>
      <c r="D1136" s="103"/>
      <c r="E1136" s="100" t="e">
        <f t="shared" si="17"/>
        <v>#DIV/0!</v>
      </c>
    </row>
    <row r="1137" spans="2:5" hidden="1">
      <c r="B1137" s="109" t="s">
        <v>1103</v>
      </c>
      <c r="C1137" s="103"/>
      <c r="D1137" s="103"/>
      <c r="E1137" s="100" t="e">
        <f t="shared" si="17"/>
        <v>#DIV/0!</v>
      </c>
    </row>
    <row r="1138" spans="2:5" hidden="1">
      <c r="B1138" s="109" t="s">
        <v>1104</v>
      </c>
      <c r="C1138" s="103"/>
      <c r="D1138" s="103"/>
      <c r="E1138" s="100" t="e">
        <f t="shared" si="17"/>
        <v>#DIV/0!</v>
      </c>
    </row>
    <row r="1139" spans="2:5" hidden="1">
      <c r="B1139" s="109" t="s">
        <v>1105</v>
      </c>
      <c r="C1139" s="103"/>
      <c r="D1139" s="103"/>
      <c r="E1139" s="100" t="e">
        <f t="shared" si="17"/>
        <v>#DIV/0!</v>
      </c>
    </row>
    <row r="1140" spans="2:5" hidden="1">
      <c r="B1140" s="109" t="s">
        <v>1106</v>
      </c>
      <c r="C1140" s="103"/>
      <c r="D1140" s="103"/>
      <c r="E1140" s="100" t="e">
        <f t="shared" si="17"/>
        <v>#DIV/0!</v>
      </c>
    </row>
    <row r="1141" spans="2:5" hidden="1">
      <c r="B1141" s="109" t="s">
        <v>844</v>
      </c>
      <c r="C1141" s="103"/>
      <c r="D1141" s="103"/>
      <c r="E1141" s="100" t="e">
        <f t="shared" si="17"/>
        <v>#DIV/0!</v>
      </c>
    </row>
    <row r="1142" spans="2:5" hidden="1">
      <c r="B1142" s="109" t="s">
        <v>1107</v>
      </c>
      <c r="C1142" s="103"/>
      <c r="D1142" s="103"/>
      <c r="E1142" s="100" t="e">
        <f t="shared" si="17"/>
        <v>#DIV/0!</v>
      </c>
    </row>
    <row r="1143" spans="2:5" hidden="1">
      <c r="B1143" s="109" t="s">
        <v>1108</v>
      </c>
      <c r="C1143" s="99">
        <f>SUM(C1144:C1151)</f>
        <v>0</v>
      </c>
      <c r="D1143" s="99">
        <f>SUM(D1144:D1151)</f>
        <v>0</v>
      </c>
      <c r="E1143" s="100" t="e">
        <f t="shared" si="17"/>
        <v>#DIV/0!</v>
      </c>
    </row>
    <row r="1144" spans="2:5" hidden="1">
      <c r="B1144" s="109" t="s">
        <v>826</v>
      </c>
      <c r="C1144" s="103"/>
      <c r="D1144" s="103"/>
      <c r="E1144" s="100" t="e">
        <f t="shared" si="17"/>
        <v>#DIV/0!</v>
      </c>
    </row>
    <row r="1145" spans="2:5" hidden="1">
      <c r="B1145" s="109" t="s">
        <v>827</v>
      </c>
      <c r="C1145" s="103"/>
      <c r="D1145" s="103"/>
      <c r="E1145" s="100" t="e">
        <f t="shared" si="17"/>
        <v>#DIV/0!</v>
      </c>
    </row>
    <row r="1146" spans="2:5" hidden="1">
      <c r="B1146" s="109" t="s">
        <v>828</v>
      </c>
      <c r="C1146" s="103"/>
      <c r="D1146" s="103"/>
      <c r="E1146" s="100" t="e">
        <f t="shared" si="17"/>
        <v>#DIV/0!</v>
      </c>
    </row>
    <row r="1147" spans="2:5" hidden="1">
      <c r="B1147" s="109" t="s">
        <v>1109</v>
      </c>
      <c r="C1147" s="103"/>
      <c r="D1147" s="103"/>
      <c r="E1147" s="100" t="e">
        <f t="shared" si="17"/>
        <v>#DIV/0!</v>
      </c>
    </row>
    <row r="1148" spans="2:5" hidden="1">
      <c r="B1148" s="109" t="s">
        <v>1110</v>
      </c>
      <c r="C1148" s="103"/>
      <c r="D1148" s="103"/>
      <c r="E1148" s="100" t="e">
        <f t="shared" si="17"/>
        <v>#DIV/0!</v>
      </c>
    </row>
    <row r="1149" spans="2:5" hidden="1">
      <c r="B1149" s="109" t="s">
        <v>1111</v>
      </c>
      <c r="C1149" s="103"/>
      <c r="D1149" s="103"/>
      <c r="E1149" s="100" t="e">
        <f t="shared" si="17"/>
        <v>#DIV/0!</v>
      </c>
    </row>
    <row r="1150" spans="2:5" hidden="1">
      <c r="B1150" s="109" t="s">
        <v>844</v>
      </c>
      <c r="C1150" s="103"/>
      <c r="D1150" s="103"/>
      <c r="E1150" s="100" t="e">
        <f t="shared" si="17"/>
        <v>#DIV/0!</v>
      </c>
    </row>
    <row r="1151" spans="2:5" hidden="1">
      <c r="B1151" s="109" t="s">
        <v>1112</v>
      </c>
      <c r="C1151" s="103"/>
      <c r="D1151" s="103"/>
      <c r="E1151" s="100" t="e">
        <f t="shared" si="17"/>
        <v>#DIV/0!</v>
      </c>
    </row>
    <row r="1152" spans="2:5" hidden="1">
      <c r="B1152" s="109" t="s">
        <v>1113</v>
      </c>
      <c r="C1152" s="99">
        <f>SUM(C1153:C1166)</f>
        <v>0</v>
      </c>
      <c r="D1152" s="99">
        <f>SUM(D1153:D1166)</f>
        <v>0</v>
      </c>
      <c r="E1152" s="100" t="e">
        <f t="shared" si="17"/>
        <v>#DIV/0!</v>
      </c>
    </row>
    <row r="1153" spans="2:5" hidden="1">
      <c r="B1153" s="109" t="s">
        <v>826</v>
      </c>
      <c r="C1153" s="103"/>
      <c r="D1153" s="103"/>
      <c r="E1153" s="100" t="e">
        <f t="shared" si="17"/>
        <v>#DIV/0!</v>
      </c>
    </row>
    <row r="1154" spans="2:5" hidden="1">
      <c r="B1154" s="109" t="s">
        <v>827</v>
      </c>
      <c r="C1154" s="103"/>
      <c r="D1154" s="103"/>
      <c r="E1154" s="100" t="e">
        <f t="shared" si="17"/>
        <v>#DIV/0!</v>
      </c>
    </row>
    <row r="1155" spans="2:5" hidden="1">
      <c r="B1155" s="109" t="s">
        <v>828</v>
      </c>
      <c r="C1155" s="103"/>
      <c r="D1155" s="103"/>
      <c r="E1155" s="100" t="e">
        <f t="shared" si="17"/>
        <v>#DIV/0!</v>
      </c>
    </row>
    <row r="1156" spans="2:5" hidden="1">
      <c r="B1156" s="109" t="s">
        <v>1114</v>
      </c>
      <c r="C1156" s="103"/>
      <c r="D1156" s="103"/>
      <c r="E1156" s="100" t="e">
        <f t="shared" si="17"/>
        <v>#DIV/0!</v>
      </c>
    </row>
    <row r="1157" spans="2:5" hidden="1">
      <c r="B1157" s="109" t="s">
        <v>1115</v>
      </c>
      <c r="C1157" s="103"/>
      <c r="D1157" s="103"/>
      <c r="E1157" s="100" t="e">
        <f t="shared" si="17"/>
        <v>#DIV/0!</v>
      </c>
    </row>
    <row r="1158" spans="2:5" hidden="1">
      <c r="B1158" s="109" t="s">
        <v>1116</v>
      </c>
      <c r="C1158" s="103"/>
      <c r="D1158" s="103"/>
      <c r="E1158" s="100" t="e">
        <f t="shared" si="17"/>
        <v>#DIV/0!</v>
      </c>
    </row>
    <row r="1159" spans="2:5" hidden="1">
      <c r="B1159" s="109" t="s">
        <v>1117</v>
      </c>
      <c r="C1159" s="103"/>
      <c r="D1159" s="103"/>
      <c r="E1159" s="100" t="e">
        <f t="shared" si="17"/>
        <v>#DIV/0!</v>
      </c>
    </row>
    <row r="1160" spans="2:5" hidden="1">
      <c r="B1160" s="109" t="s">
        <v>1118</v>
      </c>
      <c r="C1160" s="103"/>
      <c r="D1160" s="103"/>
      <c r="E1160" s="100" t="e">
        <f t="shared" si="17"/>
        <v>#DIV/0!</v>
      </c>
    </row>
    <row r="1161" spans="2:5" hidden="1">
      <c r="B1161" s="109" t="s">
        <v>1119</v>
      </c>
      <c r="C1161" s="103"/>
      <c r="D1161" s="103"/>
      <c r="E1161" s="100" t="e">
        <f t="shared" si="17"/>
        <v>#DIV/0!</v>
      </c>
    </row>
    <row r="1162" spans="2:5" hidden="1">
      <c r="B1162" s="109" t="s">
        <v>1120</v>
      </c>
      <c r="C1162" s="103"/>
      <c r="D1162" s="103"/>
      <c r="E1162" s="100" t="e">
        <f t="shared" ref="E1162:E1225" si="18">(C1162-D1162)/D1162</f>
        <v>#DIV/0!</v>
      </c>
    </row>
    <row r="1163" spans="2:5" hidden="1">
      <c r="B1163" s="109" t="s">
        <v>1121</v>
      </c>
      <c r="C1163" s="103"/>
      <c r="D1163" s="103"/>
      <c r="E1163" s="100" t="e">
        <f t="shared" si="18"/>
        <v>#DIV/0!</v>
      </c>
    </row>
    <row r="1164" spans="2:5" hidden="1">
      <c r="B1164" s="109" t="s">
        <v>1122</v>
      </c>
      <c r="C1164" s="103"/>
      <c r="D1164" s="103"/>
      <c r="E1164" s="100" t="e">
        <f t="shared" si="18"/>
        <v>#DIV/0!</v>
      </c>
    </row>
    <row r="1165" spans="2:5" hidden="1">
      <c r="B1165" s="109" t="s">
        <v>1123</v>
      </c>
      <c r="C1165" s="103"/>
      <c r="D1165" s="103"/>
      <c r="E1165" s="100" t="e">
        <f t="shared" si="18"/>
        <v>#DIV/0!</v>
      </c>
    </row>
    <row r="1166" spans="2:5" hidden="1">
      <c r="B1166" s="109" t="s">
        <v>1124</v>
      </c>
      <c r="C1166" s="103"/>
      <c r="D1166" s="103"/>
      <c r="E1166" s="100" t="e">
        <f t="shared" si="18"/>
        <v>#DIV/0!</v>
      </c>
    </row>
    <row r="1167" spans="2:5" hidden="1">
      <c r="B1167" s="109" t="s">
        <v>1125</v>
      </c>
      <c r="C1167" s="103"/>
      <c r="D1167" s="103"/>
      <c r="E1167" s="100" t="e">
        <f t="shared" si="18"/>
        <v>#DIV/0!</v>
      </c>
    </row>
    <row r="1168" spans="2:5" ht="18.75" customHeight="1">
      <c r="B1168" s="109" t="s">
        <v>53</v>
      </c>
      <c r="C1168" s="99">
        <f>SUM(C1169,C1178,C1182)</f>
        <v>6455</v>
      </c>
      <c r="D1168" s="99">
        <f>SUM(D1169,D1178,D1182)</f>
        <v>7302.63</v>
      </c>
      <c r="E1168" s="100">
        <f t="shared" si="18"/>
        <v>-0.116071880952479</v>
      </c>
    </row>
    <row r="1169" spans="2:5" hidden="1">
      <c r="B1169" s="109" t="s">
        <v>1126</v>
      </c>
      <c r="C1169" s="99">
        <f>SUM(C1170:C1177)</f>
        <v>3800</v>
      </c>
      <c r="D1169" s="99">
        <f>SUM(D1170:D1177)</f>
        <v>6020.56</v>
      </c>
      <c r="E1169" s="100">
        <f t="shared" si="18"/>
        <v>-0.36882947765656299</v>
      </c>
    </row>
    <row r="1170" spans="2:5" hidden="1">
      <c r="B1170" s="109" t="s">
        <v>1127</v>
      </c>
      <c r="C1170" s="103"/>
      <c r="D1170" s="103"/>
      <c r="E1170" s="100" t="e">
        <f t="shared" si="18"/>
        <v>#DIV/0!</v>
      </c>
    </row>
    <row r="1171" spans="2:5" hidden="1">
      <c r="B1171" s="109" t="s">
        <v>1128</v>
      </c>
      <c r="C1171" s="103"/>
      <c r="D1171" s="103"/>
      <c r="E1171" s="100" t="e">
        <f t="shared" si="18"/>
        <v>#DIV/0!</v>
      </c>
    </row>
    <row r="1172" spans="2:5" hidden="1">
      <c r="B1172" s="109" t="s">
        <v>1129</v>
      </c>
      <c r="C1172" s="103">
        <v>1800</v>
      </c>
      <c r="D1172" s="102">
        <v>2020.56</v>
      </c>
      <c r="E1172" s="100">
        <f t="shared" si="18"/>
        <v>-0.109157857227699</v>
      </c>
    </row>
    <row r="1173" spans="2:5" hidden="1">
      <c r="B1173" s="109" t="s">
        <v>1130</v>
      </c>
      <c r="C1173" s="103"/>
      <c r="D1173" s="102"/>
      <c r="E1173" s="100" t="e">
        <f t="shared" si="18"/>
        <v>#DIV/0!</v>
      </c>
    </row>
    <row r="1174" spans="2:5" hidden="1">
      <c r="B1174" s="109" t="s">
        <v>1131</v>
      </c>
      <c r="C1174" s="103"/>
      <c r="D1174" s="102"/>
      <c r="E1174" s="100" t="e">
        <f t="shared" si="18"/>
        <v>#DIV/0!</v>
      </c>
    </row>
    <row r="1175" spans="2:5" hidden="1">
      <c r="B1175" s="109" t="s">
        <v>1132</v>
      </c>
      <c r="C1175" s="103"/>
      <c r="D1175" s="102"/>
      <c r="E1175" s="100" t="e">
        <f t="shared" si="18"/>
        <v>#DIV/0!</v>
      </c>
    </row>
    <row r="1176" spans="2:5" hidden="1">
      <c r="B1176" s="109" t="s">
        <v>1133</v>
      </c>
      <c r="C1176" s="103"/>
      <c r="D1176" s="102"/>
      <c r="E1176" s="100" t="e">
        <f t="shared" si="18"/>
        <v>#DIV/0!</v>
      </c>
    </row>
    <row r="1177" spans="2:5" hidden="1">
      <c r="B1177" s="109" t="s">
        <v>1134</v>
      </c>
      <c r="C1177" s="103">
        <v>2000</v>
      </c>
      <c r="D1177" s="102">
        <v>4000</v>
      </c>
      <c r="E1177" s="100">
        <f t="shared" si="18"/>
        <v>-0.5</v>
      </c>
    </row>
    <row r="1178" spans="2:5" hidden="1">
      <c r="B1178" s="109" t="s">
        <v>1135</v>
      </c>
      <c r="C1178" s="99">
        <f>SUM(C1179:C1181)</f>
        <v>2655</v>
      </c>
      <c r="D1178" s="99">
        <f>SUM(D1179:D1181)</f>
        <v>1282.07</v>
      </c>
      <c r="E1178" s="100">
        <f t="shared" si="18"/>
        <v>1.0708697653014301</v>
      </c>
    </row>
    <row r="1179" spans="2:5" hidden="1">
      <c r="B1179" s="109" t="s">
        <v>1136</v>
      </c>
      <c r="C1179" s="103">
        <v>2655</v>
      </c>
      <c r="D1179" s="102">
        <v>1282.07</v>
      </c>
      <c r="E1179" s="100">
        <f t="shared" si="18"/>
        <v>1.0708697653014301</v>
      </c>
    </row>
    <row r="1180" spans="2:5" hidden="1">
      <c r="B1180" s="109" t="s">
        <v>1137</v>
      </c>
      <c r="C1180" s="103"/>
      <c r="D1180" s="103"/>
      <c r="E1180" s="100" t="e">
        <f t="shared" si="18"/>
        <v>#DIV/0!</v>
      </c>
    </row>
    <row r="1181" spans="2:5" hidden="1">
      <c r="B1181" s="109" t="s">
        <v>1138</v>
      </c>
      <c r="C1181" s="103"/>
      <c r="D1181" s="103"/>
      <c r="E1181" s="100" t="e">
        <f t="shared" si="18"/>
        <v>#DIV/0!</v>
      </c>
    </row>
    <row r="1182" spans="2:5" hidden="1">
      <c r="B1182" s="109" t="s">
        <v>1139</v>
      </c>
      <c r="C1182" s="99">
        <f>SUM(C1183:C1185)</f>
        <v>0</v>
      </c>
      <c r="D1182" s="99">
        <f>SUM(D1183:D1185)</f>
        <v>0</v>
      </c>
      <c r="E1182" s="100" t="e">
        <f t="shared" si="18"/>
        <v>#DIV/0!</v>
      </c>
    </row>
    <row r="1183" spans="2:5" hidden="1">
      <c r="B1183" s="109" t="s">
        <v>1140</v>
      </c>
      <c r="C1183" s="103"/>
      <c r="D1183" s="103"/>
      <c r="E1183" s="100" t="e">
        <f t="shared" si="18"/>
        <v>#DIV/0!</v>
      </c>
    </row>
    <row r="1184" spans="2:5" hidden="1">
      <c r="B1184" s="109" t="s">
        <v>1141</v>
      </c>
      <c r="C1184" s="103"/>
      <c r="D1184" s="103"/>
      <c r="E1184" s="100" t="e">
        <f t="shared" si="18"/>
        <v>#DIV/0!</v>
      </c>
    </row>
    <row r="1185" spans="2:5" hidden="1">
      <c r="B1185" s="109" t="s">
        <v>1142</v>
      </c>
      <c r="C1185" s="103"/>
      <c r="D1185" s="103"/>
      <c r="E1185" s="100" t="e">
        <f t="shared" si="18"/>
        <v>#DIV/0!</v>
      </c>
    </row>
    <row r="1186" spans="2:5" ht="18" customHeight="1">
      <c r="B1186" s="109" t="s">
        <v>54</v>
      </c>
      <c r="C1186" s="99">
        <f>SUM(C1187,C1202,C1216,C1221,C1227,)</f>
        <v>0</v>
      </c>
      <c r="D1186" s="99">
        <f>SUM(D1187,D1202,D1216,D1221,D1227,)</f>
        <v>0</v>
      </c>
      <c r="E1186" s="100"/>
    </row>
    <row r="1187" spans="2:5" hidden="1">
      <c r="B1187" s="109" t="s">
        <v>1143</v>
      </c>
      <c r="C1187" s="99">
        <f>SUM(C1188:C1201)</f>
        <v>0</v>
      </c>
      <c r="D1187" s="99">
        <f>SUM(D1188:D1201)</f>
        <v>0</v>
      </c>
      <c r="E1187" s="100" t="e">
        <f t="shared" si="18"/>
        <v>#DIV/0!</v>
      </c>
    </row>
    <row r="1188" spans="2:5" hidden="1">
      <c r="B1188" s="109" t="s">
        <v>826</v>
      </c>
      <c r="C1188" s="103"/>
      <c r="D1188" s="103"/>
      <c r="E1188" s="100" t="e">
        <f t="shared" si="18"/>
        <v>#DIV/0!</v>
      </c>
    </row>
    <row r="1189" spans="2:5" hidden="1">
      <c r="B1189" s="109" t="s">
        <v>827</v>
      </c>
      <c r="C1189" s="103"/>
      <c r="D1189" s="103"/>
      <c r="E1189" s="100" t="e">
        <f t="shared" si="18"/>
        <v>#DIV/0!</v>
      </c>
    </row>
    <row r="1190" spans="2:5" hidden="1">
      <c r="B1190" s="109" t="s">
        <v>828</v>
      </c>
      <c r="C1190" s="103"/>
      <c r="D1190" s="103"/>
      <c r="E1190" s="100" t="e">
        <f t="shared" si="18"/>
        <v>#DIV/0!</v>
      </c>
    </row>
    <row r="1191" spans="2:5" hidden="1">
      <c r="B1191" s="109" t="s">
        <v>1144</v>
      </c>
      <c r="C1191" s="103"/>
      <c r="D1191" s="103"/>
      <c r="E1191" s="100" t="e">
        <f t="shared" si="18"/>
        <v>#DIV/0!</v>
      </c>
    </row>
    <row r="1192" spans="2:5" hidden="1">
      <c r="B1192" s="109" t="s">
        <v>1145</v>
      </c>
      <c r="C1192" s="103"/>
      <c r="D1192" s="103"/>
      <c r="E1192" s="100" t="e">
        <f t="shared" si="18"/>
        <v>#DIV/0!</v>
      </c>
    </row>
    <row r="1193" spans="2:5" hidden="1">
      <c r="B1193" s="109" t="s">
        <v>1146</v>
      </c>
      <c r="C1193" s="103"/>
      <c r="D1193" s="103"/>
      <c r="E1193" s="100" t="e">
        <f t="shared" si="18"/>
        <v>#DIV/0!</v>
      </c>
    </row>
    <row r="1194" spans="2:5" hidden="1">
      <c r="B1194" s="109" t="s">
        <v>1147</v>
      </c>
      <c r="C1194" s="103"/>
      <c r="D1194" s="103"/>
      <c r="E1194" s="100" t="e">
        <f t="shared" si="18"/>
        <v>#DIV/0!</v>
      </c>
    </row>
    <row r="1195" spans="2:5" hidden="1">
      <c r="B1195" s="109" t="s">
        <v>1148</v>
      </c>
      <c r="C1195" s="103"/>
      <c r="D1195" s="103"/>
      <c r="E1195" s="100" t="e">
        <f t="shared" si="18"/>
        <v>#DIV/0!</v>
      </c>
    </row>
    <row r="1196" spans="2:5" hidden="1">
      <c r="B1196" s="109" t="s">
        <v>1149</v>
      </c>
      <c r="C1196" s="103"/>
      <c r="D1196" s="103"/>
      <c r="E1196" s="100" t="e">
        <f t="shared" si="18"/>
        <v>#DIV/0!</v>
      </c>
    </row>
    <row r="1197" spans="2:5" hidden="1">
      <c r="B1197" s="109" t="s">
        <v>1150</v>
      </c>
      <c r="C1197" s="103"/>
      <c r="D1197" s="103"/>
      <c r="E1197" s="100" t="e">
        <f t="shared" si="18"/>
        <v>#DIV/0!</v>
      </c>
    </row>
    <row r="1198" spans="2:5" hidden="1">
      <c r="B1198" s="109" t="s">
        <v>1151</v>
      </c>
      <c r="C1198" s="103"/>
      <c r="D1198" s="103"/>
      <c r="E1198" s="100" t="e">
        <f t="shared" si="18"/>
        <v>#DIV/0!</v>
      </c>
    </row>
    <row r="1199" spans="2:5" hidden="1">
      <c r="B1199" s="109" t="s">
        <v>1152</v>
      </c>
      <c r="C1199" s="103"/>
      <c r="D1199" s="103"/>
      <c r="E1199" s="100" t="e">
        <f t="shared" si="18"/>
        <v>#DIV/0!</v>
      </c>
    </row>
    <row r="1200" spans="2:5" hidden="1">
      <c r="B1200" s="109" t="s">
        <v>844</v>
      </c>
      <c r="C1200" s="103"/>
      <c r="D1200" s="103"/>
      <c r="E1200" s="100" t="e">
        <f t="shared" si="18"/>
        <v>#DIV/0!</v>
      </c>
    </row>
    <row r="1201" spans="2:5" hidden="1">
      <c r="B1201" s="109" t="s">
        <v>1153</v>
      </c>
      <c r="C1201" s="103"/>
      <c r="D1201" s="103"/>
      <c r="E1201" s="100" t="e">
        <f t="shared" si="18"/>
        <v>#DIV/0!</v>
      </c>
    </row>
    <row r="1202" spans="2:5" hidden="1">
      <c r="B1202" s="109" t="s">
        <v>1154</v>
      </c>
      <c r="C1202" s="99">
        <f>SUM(C1203:C1215)</f>
        <v>0</v>
      </c>
      <c r="D1202" s="99">
        <f>SUM(D1203:D1215)</f>
        <v>0</v>
      </c>
      <c r="E1202" s="100" t="e">
        <f t="shared" si="18"/>
        <v>#DIV/0!</v>
      </c>
    </row>
    <row r="1203" spans="2:5" hidden="1">
      <c r="B1203" s="109" t="s">
        <v>826</v>
      </c>
      <c r="C1203" s="103"/>
      <c r="D1203" s="103"/>
      <c r="E1203" s="100" t="e">
        <f t="shared" si="18"/>
        <v>#DIV/0!</v>
      </c>
    </row>
    <row r="1204" spans="2:5" hidden="1">
      <c r="B1204" s="109" t="s">
        <v>827</v>
      </c>
      <c r="C1204" s="103"/>
      <c r="D1204" s="103"/>
      <c r="E1204" s="100" t="e">
        <f t="shared" si="18"/>
        <v>#DIV/0!</v>
      </c>
    </row>
    <row r="1205" spans="2:5" hidden="1">
      <c r="B1205" s="109" t="s">
        <v>828</v>
      </c>
      <c r="C1205" s="103"/>
      <c r="D1205" s="103"/>
      <c r="E1205" s="100" t="e">
        <f t="shared" si="18"/>
        <v>#DIV/0!</v>
      </c>
    </row>
    <row r="1206" spans="2:5" hidden="1">
      <c r="B1206" s="109" t="s">
        <v>1155</v>
      </c>
      <c r="C1206" s="103"/>
      <c r="D1206" s="103"/>
      <c r="E1206" s="100" t="e">
        <f t="shared" si="18"/>
        <v>#DIV/0!</v>
      </c>
    </row>
    <row r="1207" spans="2:5" hidden="1">
      <c r="B1207" s="109" t="s">
        <v>1156</v>
      </c>
      <c r="C1207" s="103"/>
      <c r="D1207" s="103"/>
      <c r="E1207" s="100" t="e">
        <f t="shared" si="18"/>
        <v>#DIV/0!</v>
      </c>
    </row>
    <row r="1208" spans="2:5" hidden="1">
      <c r="B1208" s="109" t="s">
        <v>1157</v>
      </c>
      <c r="C1208" s="103"/>
      <c r="D1208" s="103"/>
      <c r="E1208" s="100" t="e">
        <f t="shared" si="18"/>
        <v>#DIV/0!</v>
      </c>
    </row>
    <row r="1209" spans="2:5" hidden="1">
      <c r="B1209" s="109" t="s">
        <v>1158</v>
      </c>
      <c r="C1209" s="103"/>
      <c r="D1209" s="103"/>
      <c r="E1209" s="100" t="e">
        <f t="shared" si="18"/>
        <v>#DIV/0!</v>
      </c>
    </row>
    <row r="1210" spans="2:5" hidden="1">
      <c r="B1210" s="109" t="s">
        <v>1159</v>
      </c>
      <c r="C1210" s="103"/>
      <c r="D1210" s="103"/>
      <c r="E1210" s="100" t="e">
        <f t="shared" si="18"/>
        <v>#DIV/0!</v>
      </c>
    </row>
    <row r="1211" spans="2:5" hidden="1">
      <c r="B1211" s="109" t="s">
        <v>1160</v>
      </c>
      <c r="C1211" s="103"/>
      <c r="D1211" s="103"/>
      <c r="E1211" s="100" t="e">
        <f t="shared" si="18"/>
        <v>#DIV/0!</v>
      </c>
    </row>
    <row r="1212" spans="2:5" hidden="1">
      <c r="B1212" s="109" t="s">
        <v>1161</v>
      </c>
      <c r="C1212" s="103"/>
      <c r="D1212" s="103"/>
      <c r="E1212" s="100" t="e">
        <f t="shared" si="18"/>
        <v>#DIV/0!</v>
      </c>
    </row>
    <row r="1213" spans="2:5" hidden="1">
      <c r="B1213" s="109" t="s">
        <v>1162</v>
      </c>
      <c r="C1213" s="103"/>
      <c r="D1213" s="103"/>
      <c r="E1213" s="100" t="e">
        <f t="shared" si="18"/>
        <v>#DIV/0!</v>
      </c>
    </row>
    <row r="1214" spans="2:5" hidden="1">
      <c r="B1214" s="109" t="s">
        <v>844</v>
      </c>
      <c r="C1214" s="103"/>
      <c r="D1214" s="103"/>
      <c r="E1214" s="100" t="e">
        <f t="shared" si="18"/>
        <v>#DIV/0!</v>
      </c>
    </row>
    <row r="1215" spans="2:5" hidden="1">
      <c r="B1215" s="109" t="s">
        <v>1163</v>
      </c>
      <c r="C1215" s="103"/>
      <c r="D1215" s="103"/>
      <c r="E1215" s="100" t="e">
        <f t="shared" si="18"/>
        <v>#DIV/0!</v>
      </c>
    </row>
    <row r="1216" spans="2:5" hidden="1">
      <c r="B1216" s="109" t="s">
        <v>1164</v>
      </c>
      <c r="C1216" s="99">
        <f>SUM(C1217:C1220)</f>
        <v>0</v>
      </c>
      <c r="D1216" s="99">
        <f>SUM(D1217:D1220)</f>
        <v>0</v>
      </c>
      <c r="E1216" s="100" t="e">
        <f t="shared" si="18"/>
        <v>#DIV/0!</v>
      </c>
    </row>
    <row r="1217" spans="2:5" hidden="1">
      <c r="B1217" s="109" t="s">
        <v>1165</v>
      </c>
      <c r="C1217" s="103"/>
      <c r="D1217" s="103"/>
      <c r="E1217" s="100" t="e">
        <f t="shared" si="18"/>
        <v>#DIV/0!</v>
      </c>
    </row>
    <row r="1218" spans="2:5" hidden="1">
      <c r="B1218" s="109" t="s">
        <v>1166</v>
      </c>
      <c r="C1218" s="103"/>
      <c r="D1218" s="103"/>
      <c r="E1218" s="100" t="e">
        <f t="shared" si="18"/>
        <v>#DIV/0!</v>
      </c>
    </row>
    <row r="1219" spans="2:5" hidden="1">
      <c r="B1219" s="109" t="s">
        <v>1167</v>
      </c>
      <c r="C1219" s="103"/>
      <c r="D1219" s="103"/>
      <c r="E1219" s="100" t="e">
        <f t="shared" si="18"/>
        <v>#DIV/0!</v>
      </c>
    </row>
    <row r="1220" spans="2:5" hidden="1">
      <c r="B1220" s="109" t="s">
        <v>1168</v>
      </c>
      <c r="C1220" s="103"/>
      <c r="D1220" s="103"/>
      <c r="E1220" s="100" t="e">
        <f t="shared" si="18"/>
        <v>#DIV/0!</v>
      </c>
    </row>
    <row r="1221" spans="2:5" hidden="1">
      <c r="B1221" s="109" t="s">
        <v>1169</v>
      </c>
      <c r="C1221" s="99">
        <f>SUM(C1222:C1226)</f>
        <v>0</v>
      </c>
      <c r="D1221" s="99">
        <f>SUM(D1222:D1226)</f>
        <v>0</v>
      </c>
      <c r="E1221" s="100" t="e">
        <f t="shared" si="18"/>
        <v>#DIV/0!</v>
      </c>
    </row>
    <row r="1222" spans="2:5" hidden="1">
      <c r="B1222" s="109" t="s">
        <v>1170</v>
      </c>
      <c r="C1222" s="103"/>
      <c r="D1222" s="103"/>
      <c r="E1222" s="100" t="e">
        <f t="shared" si="18"/>
        <v>#DIV/0!</v>
      </c>
    </row>
    <row r="1223" spans="2:5" hidden="1">
      <c r="B1223" s="109" t="s">
        <v>1171</v>
      </c>
      <c r="C1223" s="103"/>
      <c r="D1223" s="103"/>
      <c r="E1223" s="100" t="e">
        <f t="shared" si="18"/>
        <v>#DIV/0!</v>
      </c>
    </row>
    <row r="1224" spans="2:5" hidden="1">
      <c r="B1224" s="109" t="s">
        <v>1172</v>
      </c>
      <c r="C1224" s="103"/>
      <c r="D1224" s="103"/>
      <c r="E1224" s="100" t="e">
        <f t="shared" si="18"/>
        <v>#DIV/0!</v>
      </c>
    </row>
    <row r="1225" spans="2:5" hidden="1">
      <c r="B1225" s="109" t="s">
        <v>1173</v>
      </c>
      <c r="C1225" s="103"/>
      <c r="D1225" s="103"/>
      <c r="E1225" s="100" t="e">
        <f t="shared" si="18"/>
        <v>#DIV/0!</v>
      </c>
    </row>
    <row r="1226" spans="2:5" hidden="1">
      <c r="B1226" s="109" t="s">
        <v>1174</v>
      </c>
      <c r="C1226" s="103"/>
      <c r="D1226" s="103"/>
      <c r="E1226" s="100" t="e">
        <f t="shared" ref="E1226:E1286" si="19">(C1226-D1226)/D1226</f>
        <v>#DIV/0!</v>
      </c>
    </row>
    <row r="1227" spans="2:5" hidden="1">
      <c r="B1227" s="109" t="s">
        <v>1175</v>
      </c>
      <c r="C1227" s="99">
        <f>SUM(C1228:C1238)</f>
        <v>0</v>
      </c>
      <c r="D1227" s="99">
        <f>SUM(D1228:D1238)</f>
        <v>0</v>
      </c>
      <c r="E1227" s="100" t="e">
        <f t="shared" si="19"/>
        <v>#DIV/0!</v>
      </c>
    </row>
    <row r="1228" spans="2:5" hidden="1">
      <c r="B1228" s="109" t="s">
        <v>1176</v>
      </c>
      <c r="C1228" s="103"/>
      <c r="D1228" s="103"/>
      <c r="E1228" s="100" t="e">
        <f t="shared" si="19"/>
        <v>#DIV/0!</v>
      </c>
    </row>
    <row r="1229" spans="2:5" hidden="1">
      <c r="B1229" s="109" t="s">
        <v>1177</v>
      </c>
      <c r="C1229" s="103"/>
      <c r="D1229" s="103"/>
      <c r="E1229" s="100" t="e">
        <f t="shared" si="19"/>
        <v>#DIV/0!</v>
      </c>
    </row>
    <row r="1230" spans="2:5" hidden="1">
      <c r="B1230" s="109" t="s">
        <v>1178</v>
      </c>
      <c r="C1230" s="103"/>
      <c r="D1230" s="103"/>
      <c r="E1230" s="100" t="e">
        <f t="shared" si="19"/>
        <v>#DIV/0!</v>
      </c>
    </row>
    <row r="1231" spans="2:5" hidden="1">
      <c r="B1231" s="109" t="s">
        <v>1179</v>
      </c>
      <c r="C1231" s="103"/>
      <c r="D1231" s="103"/>
      <c r="E1231" s="100" t="e">
        <f t="shared" si="19"/>
        <v>#DIV/0!</v>
      </c>
    </row>
    <row r="1232" spans="2:5" hidden="1">
      <c r="B1232" s="109" t="s">
        <v>1180</v>
      </c>
      <c r="C1232" s="103"/>
      <c r="D1232" s="103"/>
      <c r="E1232" s="100" t="e">
        <f t="shared" si="19"/>
        <v>#DIV/0!</v>
      </c>
    </row>
    <row r="1233" spans="2:5" hidden="1">
      <c r="B1233" s="109" t="s">
        <v>1181</v>
      </c>
      <c r="C1233" s="103"/>
      <c r="D1233" s="103"/>
      <c r="E1233" s="100" t="e">
        <f t="shared" si="19"/>
        <v>#DIV/0!</v>
      </c>
    </row>
    <row r="1234" spans="2:5" hidden="1">
      <c r="B1234" s="109" t="s">
        <v>1182</v>
      </c>
      <c r="C1234" s="103"/>
      <c r="D1234" s="103"/>
      <c r="E1234" s="100" t="e">
        <f t="shared" si="19"/>
        <v>#DIV/0!</v>
      </c>
    </row>
    <row r="1235" spans="2:5" hidden="1">
      <c r="B1235" s="109" t="s">
        <v>1183</v>
      </c>
      <c r="C1235" s="103"/>
      <c r="D1235" s="103"/>
      <c r="E1235" s="100" t="e">
        <f t="shared" si="19"/>
        <v>#DIV/0!</v>
      </c>
    </row>
    <row r="1236" spans="2:5" hidden="1">
      <c r="B1236" s="109" t="s">
        <v>1184</v>
      </c>
      <c r="C1236" s="103"/>
      <c r="D1236" s="103"/>
      <c r="E1236" s="100" t="e">
        <f t="shared" si="19"/>
        <v>#DIV/0!</v>
      </c>
    </row>
    <row r="1237" spans="2:5" hidden="1">
      <c r="B1237" s="109" t="s">
        <v>1185</v>
      </c>
      <c r="C1237" s="103"/>
      <c r="D1237" s="103"/>
      <c r="E1237" s="100" t="e">
        <f t="shared" si="19"/>
        <v>#DIV/0!</v>
      </c>
    </row>
    <row r="1238" spans="2:5" hidden="1">
      <c r="B1238" s="109" t="s">
        <v>1186</v>
      </c>
      <c r="C1238" s="103"/>
      <c r="D1238" s="103"/>
      <c r="E1238" s="100" t="e">
        <f t="shared" si="19"/>
        <v>#DIV/0!</v>
      </c>
    </row>
    <row r="1239" spans="2:5" ht="18.75" customHeight="1">
      <c r="B1239" s="109" t="s">
        <v>1187</v>
      </c>
      <c r="C1239" s="99">
        <f>SUM(C1240,C1252,C1258,C1264,C1272,C1285,C1289,C1295)</f>
        <v>90</v>
      </c>
      <c r="D1239" s="99">
        <f>SUM(D1240,D1252,D1258,D1264,D1272,D1285,D1289,D1295)</f>
        <v>100.44</v>
      </c>
      <c r="E1239" s="100">
        <f t="shared" si="19"/>
        <v>-0.103942652329749</v>
      </c>
    </row>
    <row r="1240" spans="2:5" hidden="1">
      <c r="B1240" s="109" t="s">
        <v>1188</v>
      </c>
      <c r="C1240" s="99">
        <f>SUM(C1241:C1251)</f>
        <v>0</v>
      </c>
      <c r="D1240" s="99">
        <f>SUM(D1241:D1251)</f>
        <v>0</v>
      </c>
      <c r="E1240" s="100" t="e">
        <f t="shared" si="19"/>
        <v>#DIV/0!</v>
      </c>
    </row>
    <row r="1241" spans="2:5" hidden="1">
      <c r="B1241" s="109" t="s">
        <v>1189</v>
      </c>
      <c r="C1241" s="103"/>
      <c r="D1241" s="103"/>
      <c r="E1241" s="100" t="e">
        <f t="shared" si="19"/>
        <v>#DIV/0!</v>
      </c>
    </row>
    <row r="1242" spans="2:5" hidden="1">
      <c r="B1242" s="109" t="s">
        <v>1190</v>
      </c>
      <c r="C1242" s="103"/>
      <c r="D1242" s="103"/>
      <c r="E1242" s="100" t="e">
        <f t="shared" si="19"/>
        <v>#DIV/0!</v>
      </c>
    </row>
    <row r="1243" spans="2:5" hidden="1">
      <c r="B1243" s="109" t="s">
        <v>1191</v>
      </c>
      <c r="C1243" s="103"/>
      <c r="D1243" s="103"/>
      <c r="E1243" s="100" t="e">
        <f t="shared" si="19"/>
        <v>#DIV/0!</v>
      </c>
    </row>
    <row r="1244" spans="2:5" hidden="1">
      <c r="B1244" s="109" t="s">
        <v>1192</v>
      </c>
      <c r="C1244" s="103"/>
      <c r="D1244" s="103"/>
      <c r="E1244" s="100" t="e">
        <f t="shared" si="19"/>
        <v>#DIV/0!</v>
      </c>
    </row>
    <row r="1245" spans="2:5" hidden="1">
      <c r="B1245" s="109" t="s">
        <v>1193</v>
      </c>
      <c r="C1245" s="103"/>
      <c r="D1245" s="103"/>
      <c r="E1245" s="100" t="e">
        <f t="shared" si="19"/>
        <v>#DIV/0!</v>
      </c>
    </row>
    <row r="1246" spans="2:5" hidden="1">
      <c r="B1246" s="109" t="s">
        <v>1194</v>
      </c>
      <c r="C1246" s="103"/>
      <c r="D1246" s="103"/>
      <c r="E1246" s="100" t="e">
        <f t="shared" si="19"/>
        <v>#DIV/0!</v>
      </c>
    </row>
    <row r="1247" spans="2:5" hidden="1">
      <c r="B1247" s="109" t="s">
        <v>1195</v>
      </c>
      <c r="C1247" s="103"/>
      <c r="D1247" s="103"/>
      <c r="E1247" s="100" t="e">
        <f t="shared" si="19"/>
        <v>#DIV/0!</v>
      </c>
    </row>
    <row r="1248" spans="2:5" hidden="1">
      <c r="B1248" s="109" t="s">
        <v>1196</v>
      </c>
      <c r="C1248" s="103"/>
      <c r="D1248" s="103"/>
      <c r="E1248" s="100" t="e">
        <f t="shared" si="19"/>
        <v>#DIV/0!</v>
      </c>
    </row>
    <row r="1249" spans="2:5" hidden="1">
      <c r="B1249" s="109" t="s">
        <v>1197</v>
      </c>
      <c r="C1249" s="103"/>
      <c r="D1249" s="103"/>
      <c r="E1249" s="100" t="e">
        <f t="shared" si="19"/>
        <v>#DIV/0!</v>
      </c>
    </row>
    <row r="1250" spans="2:5" hidden="1">
      <c r="B1250" s="109" t="s">
        <v>1198</v>
      </c>
      <c r="C1250" s="103"/>
      <c r="D1250" s="103"/>
      <c r="E1250" s="100" t="e">
        <f t="shared" si="19"/>
        <v>#DIV/0!</v>
      </c>
    </row>
    <row r="1251" spans="2:5" hidden="1">
      <c r="B1251" s="109" t="s">
        <v>1199</v>
      </c>
      <c r="C1251" s="103"/>
      <c r="D1251" s="103"/>
      <c r="E1251" s="100" t="e">
        <f t="shared" si="19"/>
        <v>#DIV/0!</v>
      </c>
    </row>
    <row r="1252" spans="2:5" hidden="1">
      <c r="B1252" s="109" t="s">
        <v>1200</v>
      </c>
      <c r="C1252" s="99">
        <f>SUM(C1253:C1257)</f>
        <v>0</v>
      </c>
      <c r="D1252" s="99">
        <f>SUM(D1253:D1257)</f>
        <v>0</v>
      </c>
      <c r="E1252" s="100" t="e">
        <f t="shared" si="19"/>
        <v>#DIV/0!</v>
      </c>
    </row>
    <row r="1253" spans="2:5" hidden="1">
      <c r="B1253" s="109" t="s">
        <v>1189</v>
      </c>
      <c r="C1253" s="103"/>
      <c r="D1253" s="103"/>
      <c r="E1253" s="100" t="e">
        <f t="shared" si="19"/>
        <v>#DIV/0!</v>
      </c>
    </row>
    <row r="1254" spans="2:5" hidden="1">
      <c r="B1254" s="109" t="s">
        <v>1201</v>
      </c>
      <c r="C1254" s="103"/>
      <c r="D1254" s="103"/>
      <c r="E1254" s="100" t="e">
        <f t="shared" si="19"/>
        <v>#DIV/0!</v>
      </c>
    </row>
    <row r="1255" spans="2:5" hidden="1">
      <c r="B1255" s="109" t="s">
        <v>1191</v>
      </c>
      <c r="C1255" s="103"/>
      <c r="D1255" s="103"/>
      <c r="E1255" s="100" t="e">
        <f t="shared" si="19"/>
        <v>#DIV/0!</v>
      </c>
    </row>
    <row r="1256" spans="2:5" hidden="1">
      <c r="B1256" s="109" t="s">
        <v>1202</v>
      </c>
      <c r="C1256" s="103"/>
      <c r="D1256" s="103"/>
      <c r="E1256" s="100" t="e">
        <f t="shared" si="19"/>
        <v>#DIV/0!</v>
      </c>
    </row>
    <row r="1257" spans="2:5" hidden="1">
      <c r="B1257" s="109" t="s">
        <v>1203</v>
      </c>
      <c r="C1257" s="103"/>
      <c r="D1257" s="103"/>
      <c r="E1257" s="100" t="e">
        <f t="shared" si="19"/>
        <v>#DIV/0!</v>
      </c>
    </row>
    <row r="1258" spans="2:5" hidden="1">
      <c r="B1258" s="109" t="s">
        <v>1204</v>
      </c>
      <c r="C1258" s="99">
        <f>SUM(C1259:C1263)</f>
        <v>0</v>
      </c>
      <c r="D1258" s="99">
        <f>SUM(D1259:D1263)</f>
        <v>0</v>
      </c>
      <c r="E1258" s="100" t="e">
        <f t="shared" si="19"/>
        <v>#DIV/0!</v>
      </c>
    </row>
    <row r="1259" spans="2:5" hidden="1">
      <c r="B1259" s="109" t="s">
        <v>1189</v>
      </c>
      <c r="C1259" s="103"/>
      <c r="D1259" s="103"/>
      <c r="E1259" s="100" t="e">
        <f t="shared" si="19"/>
        <v>#DIV/0!</v>
      </c>
    </row>
    <row r="1260" spans="2:5" hidden="1">
      <c r="B1260" s="109" t="s">
        <v>1190</v>
      </c>
      <c r="C1260" s="103"/>
      <c r="D1260" s="103"/>
      <c r="E1260" s="100" t="e">
        <f t="shared" si="19"/>
        <v>#DIV/0!</v>
      </c>
    </row>
    <row r="1261" spans="2:5" hidden="1">
      <c r="B1261" s="109" t="s">
        <v>1191</v>
      </c>
      <c r="C1261" s="103"/>
      <c r="D1261" s="103"/>
      <c r="E1261" s="100" t="e">
        <f t="shared" si="19"/>
        <v>#DIV/0!</v>
      </c>
    </row>
    <row r="1262" spans="2:5" hidden="1">
      <c r="B1262" s="109" t="s">
        <v>1205</v>
      </c>
      <c r="C1262" s="103"/>
      <c r="D1262" s="103"/>
      <c r="E1262" s="100" t="e">
        <f t="shared" si="19"/>
        <v>#DIV/0!</v>
      </c>
    </row>
    <row r="1263" spans="2:5" hidden="1">
      <c r="B1263" s="109" t="s">
        <v>1206</v>
      </c>
      <c r="C1263" s="103"/>
      <c r="D1263" s="103"/>
      <c r="E1263" s="100" t="e">
        <f t="shared" si="19"/>
        <v>#DIV/0!</v>
      </c>
    </row>
    <row r="1264" spans="2:5" hidden="1">
      <c r="B1264" s="109" t="s">
        <v>1207</v>
      </c>
      <c r="C1264" s="99">
        <f>SUM(C1265:C1271)</f>
        <v>0</v>
      </c>
      <c r="D1264" s="99">
        <f>SUM(D1265:D1271)</f>
        <v>0</v>
      </c>
      <c r="E1264" s="100" t="e">
        <f t="shared" si="19"/>
        <v>#DIV/0!</v>
      </c>
    </row>
    <row r="1265" spans="2:5" hidden="1">
      <c r="B1265" s="109" t="s">
        <v>1189</v>
      </c>
      <c r="C1265" s="103"/>
      <c r="D1265" s="103"/>
      <c r="E1265" s="100" t="e">
        <f t="shared" si="19"/>
        <v>#DIV/0!</v>
      </c>
    </row>
    <row r="1266" spans="2:5" hidden="1">
      <c r="B1266" s="109" t="s">
        <v>1190</v>
      </c>
      <c r="C1266" s="103"/>
      <c r="D1266" s="103"/>
      <c r="E1266" s="100" t="e">
        <f t="shared" si="19"/>
        <v>#DIV/0!</v>
      </c>
    </row>
    <row r="1267" spans="2:5" hidden="1">
      <c r="B1267" s="109" t="s">
        <v>1191</v>
      </c>
      <c r="C1267" s="103"/>
      <c r="D1267" s="103"/>
      <c r="E1267" s="100" t="e">
        <f t="shared" si="19"/>
        <v>#DIV/0!</v>
      </c>
    </row>
    <row r="1268" spans="2:5" hidden="1">
      <c r="B1268" s="109" t="s">
        <v>1208</v>
      </c>
      <c r="C1268" s="103"/>
      <c r="D1268" s="103"/>
      <c r="E1268" s="100" t="e">
        <f t="shared" si="19"/>
        <v>#DIV/0!</v>
      </c>
    </row>
    <row r="1269" spans="2:5" hidden="1">
      <c r="B1269" s="109" t="s">
        <v>1209</v>
      </c>
      <c r="C1269" s="103"/>
      <c r="D1269" s="103"/>
      <c r="E1269" s="100" t="e">
        <f t="shared" si="19"/>
        <v>#DIV/0!</v>
      </c>
    </row>
    <row r="1270" spans="2:5" hidden="1">
      <c r="B1270" s="109" t="s">
        <v>1198</v>
      </c>
      <c r="C1270" s="103"/>
      <c r="D1270" s="103"/>
      <c r="E1270" s="100" t="e">
        <f t="shared" si="19"/>
        <v>#DIV/0!</v>
      </c>
    </row>
    <row r="1271" spans="2:5" hidden="1">
      <c r="B1271" s="109" t="s">
        <v>1210</v>
      </c>
      <c r="C1271" s="103"/>
      <c r="D1271" s="103"/>
      <c r="E1271" s="100" t="e">
        <f t="shared" si="19"/>
        <v>#DIV/0!</v>
      </c>
    </row>
    <row r="1272" spans="2:5" hidden="1">
      <c r="B1272" s="109" t="s">
        <v>1211</v>
      </c>
      <c r="C1272" s="99">
        <f>SUM(C1273:C1284)</f>
        <v>0</v>
      </c>
      <c r="D1272" s="99">
        <f>SUM(D1273:D1284)</f>
        <v>0</v>
      </c>
      <c r="E1272" s="100" t="e">
        <f t="shared" si="19"/>
        <v>#DIV/0!</v>
      </c>
    </row>
    <row r="1273" spans="2:5" hidden="1">
      <c r="B1273" s="109" t="s">
        <v>1189</v>
      </c>
      <c r="C1273" s="103"/>
      <c r="D1273" s="103"/>
      <c r="E1273" s="100" t="e">
        <f t="shared" si="19"/>
        <v>#DIV/0!</v>
      </c>
    </row>
    <row r="1274" spans="2:5" hidden="1">
      <c r="B1274" s="109" t="s">
        <v>1190</v>
      </c>
      <c r="C1274" s="103"/>
      <c r="D1274" s="103"/>
      <c r="E1274" s="100" t="e">
        <f t="shared" si="19"/>
        <v>#DIV/0!</v>
      </c>
    </row>
    <row r="1275" spans="2:5" hidden="1">
      <c r="B1275" s="109" t="s">
        <v>1191</v>
      </c>
      <c r="C1275" s="103"/>
      <c r="D1275" s="103"/>
      <c r="E1275" s="100" t="e">
        <f t="shared" si="19"/>
        <v>#DIV/0!</v>
      </c>
    </row>
    <row r="1276" spans="2:5" hidden="1">
      <c r="B1276" s="109" t="s">
        <v>1212</v>
      </c>
      <c r="C1276" s="103"/>
      <c r="D1276" s="103"/>
      <c r="E1276" s="100" t="e">
        <f t="shared" si="19"/>
        <v>#DIV/0!</v>
      </c>
    </row>
    <row r="1277" spans="2:5" hidden="1">
      <c r="B1277" s="109" t="s">
        <v>1213</v>
      </c>
      <c r="C1277" s="103"/>
      <c r="D1277" s="103"/>
      <c r="E1277" s="100" t="e">
        <f t="shared" si="19"/>
        <v>#DIV/0!</v>
      </c>
    </row>
    <row r="1278" spans="2:5" hidden="1">
      <c r="B1278" s="109" t="s">
        <v>1214</v>
      </c>
      <c r="C1278" s="103"/>
      <c r="D1278" s="103"/>
      <c r="E1278" s="100" t="e">
        <f t="shared" si="19"/>
        <v>#DIV/0!</v>
      </c>
    </row>
    <row r="1279" spans="2:5" hidden="1">
      <c r="B1279" s="109" t="s">
        <v>1215</v>
      </c>
      <c r="C1279" s="103"/>
      <c r="D1279" s="103"/>
      <c r="E1279" s="100" t="e">
        <f t="shared" si="19"/>
        <v>#DIV/0!</v>
      </c>
    </row>
    <row r="1280" spans="2:5" hidden="1">
      <c r="B1280" s="109" t="s">
        <v>1216</v>
      </c>
      <c r="C1280" s="103"/>
      <c r="D1280" s="103"/>
      <c r="E1280" s="100" t="e">
        <f t="shared" si="19"/>
        <v>#DIV/0!</v>
      </c>
    </row>
    <row r="1281" spans="2:5" hidden="1">
      <c r="B1281" s="109" t="s">
        <v>1217</v>
      </c>
      <c r="C1281" s="103"/>
      <c r="D1281" s="103"/>
      <c r="E1281" s="100" t="e">
        <f t="shared" si="19"/>
        <v>#DIV/0!</v>
      </c>
    </row>
    <row r="1282" spans="2:5" hidden="1">
      <c r="B1282" s="109" t="s">
        <v>1218</v>
      </c>
      <c r="C1282" s="103"/>
      <c r="D1282" s="103"/>
      <c r="E1282" s="100" t="e">
        <f t="shared" si="19"/>
        <v>#DIV/0!</v>
      </c>
    </row>
    <row r="1283" spans="2:5" hidden="1">
      <c r="B1283" s="109" t="s">
        <v>1219</v>
      </c>
      <c r="C1283" s="103"/>
      <c r="D1283" s="103"/>
      <c r="E1283" s="100" t="e">
        <f t="shared" si="19"/>
        <v>#DIV/0!</v>
      </c>
    </row>
    <row r="1284" spans="2:5" hidden="1">
      <c r="B1284" s="109" t="s">
        <v>1220</v>
      </c>
      <c r="C1284" s="103"/>
      <c r="D1284" s="103"/>
      <c r="E1284" s="100" t="e">
        <f t="shared" si="19"/>
        <v>#DIV/0!</v>
      </c>
    </row>
    <row r="1285" spans="2:5" hidden="1">
      <c r="B1285" s="109" t="s">
        <v>1221</v>
      </c>
      <c r="C1285" s="99">
        <f>SUM(C1286:C1288)</f>
        <v>88</v>
      </c>
      <c r="D1285" s="99">
        <f>SUM(D1286:D1288)</f>
        <v>98.24</v>
      </c>
      <c r="E1285" s="100">
        <f t="shared" si="19"/>
        <v>-0.10423452768729601</v>
      </c>
    </row>
    <row r="1286" spans="2:5" hidden="1">
      <c r="B1286" s="109" t="s">
        <v>1222</v>
      </c>
      <c r="C1286" s="103">
        <v>88</v>
      </c>
      <c r="D1286" s="102">
        <v>98.24</v>
      </c>
      <c r="E1286" s="100">
        <f t="shared" si="19"/>
        <v>-0.10423452768729601</v>
      </c>
    </row>
    <row r="1287" spans="2:5" hidden="1">
      <c r="B1287" s="109" t="s">
        <v>1223</v>
      </c>
      <c r="C1287" s="103"/>
      <c r="D1287" s="103"/>
      <c r="E1287" s="100"/>
    </row>
    <row r="1288" spans="2:5" hidden="1">
      <c r="B1288" s="109" t="s">
        <v>1224</v>
      </c>
      <c r="C1288" s="103"/>
      <c r="D1288" s="103"/>
      <c r="E1288" s="100"/>
    </row>
    <row r="1289" spans="2:5" hidden="1">
      <c r="B1289" s="109" t="s">
        <v>1225</v>
      </c>
      <c r="C1289" s="99">
        <f>SUM(C1290:C1294)</f>
        <v>2</v>
      </c>
      <c r="D1289" s="99">
        <f>SUM(D1290:D1294)</f>
        <v>2.2000000000000002</v>
      </c>
      <c r="E1289" s="100">
        <f t="shared" ref="E1289:E1315" si="20">(C1289-D1289)/D1289</f>
        <v>-9.0909090909090995E-2</v>
      </c>
    </row>
    <row r="1290" spans="2:5" hidden="1">
      <c r="B1290" s="109" t="s">
        <v>1226</v>
      </c>
      <c r="C1290" s="103">
        <v>2</v>
      </c>
      <c r="D1290" s="102">
        <v>2.2000000000000002</v>
      </c>
      <c r="E1290" s="100">
        <f t="shared" si="20"/>
        <v>-9.0909090909090995E-2</v>
      </c>
    </row>
    <row r="1291" spans="2:5" hidden="1">
      <c r="B1291" s="109" t="s">
        <v>1227</v>
      </c>
      <c r="C1291" s="103"/>
      <c r="D1291" s="103"/>
      <c r="E1291" s="100" t="e">
        <f t="shared" si="20"/>
        <v>#DIV/0!</v>
      </c>
    </row>
    <row r="1292" spans="2:5" hidden="1">
      <c r="B1292" s="109" t="s">
        <v>1228</v>
      </c>
      <c r="C1292" s="103"/>
      <c r="D1292" s="103"/>
      <c r="E1292" s="100" t="e">
        <f t="shared" si="20"/>
        <v>#DIV/0!</v>
      </c>
    </row>
    <row r="1293" spans="2:5" hidden="1">
      <c r="B1293" s="109" t="s">
        <v>1229</v>
      </c>
      <c r="C1293" s="103"/>
      <c r="D1293" s="103"/>
      <c r="E1293" s="100" t="e">
        <f t="shared" si="20"/>
        <v>#DIV/0!</v>
      </c>
    </row>
    <row r="1294" spans="2:5" hidden="1">
      <c r="B1294" s="109" t="s">
        <v>1230</v>
      </c>
      <c r="C1294" s="103"/>
      <c r="D1294" s="103"/>
      <c r="E1294" s="100" t="e">
        <f t="shared" si="20"/>
        <v>#DIV/0!</v>
      </c>
    </row>
    <row r="1295" spans="2:5" hidden="1">
      <c r="B1295" s="109" t="s">
        <v>1231</v>
      </c>
      <c r="C1295" s="103"/>
      <c r="D1295" s="103"/>
      <c r="E1295" s="100" t="e">
        <f t="shared" si="20"/>
        <v>#DIV/0!</v>
      </c>
    </row>
    <row r="1296" spans="2:5" ht="17.25" customHeight="1">
      <c r="B1296" s="109" t="s">
        <v>1232</v>
      </c>
      <c r="C1296" s="114">
        <v>725</v>
      </c>
      <c r="D1296" s="103"/>
      <c r="E1296" s="100"/>
    </row>
    <row r="1297" spans="2:5" hidden="1">
      <c r="B1297" s="97" t="s">
        <v>1233</v>
      </c>
      <c r="C1297" s="99">
        <f>SUM(C1298)</f>
        <v>0</v>
      </c>
      <c r="D1297" s="99">
        <f>SUM(D1298)</f>
        <v>0</v>
      </c>
      <c r="E1297" s="100" t="e">
        <f t="shared" si="20"/>
        <v>#DIV/0!</v>
      </c>
    </row>
    <row r="1298" spans="2:5" hidden="1">
      <c r="B1298" s="97" t="s">
        <v>1234</v>
      </c>
      <c r="C1298" s="99">
        <f>SUM(C1299:C1302)</f>
        <v>0</v>
      </c>
      <c r="D1298" s="99">
        <f>SUM(D1299:D1302)</f>
        <v>0</v>
      </c>
      <c r="E1298" s="100" t="e">
        <f t="shared" si="20"/>
        <v>#DIV/0!</v>
      </c>
    </row>
    <row r="1299" spans="2:5" hidden="1">
      <c r="B1299" s="97" t="s">
        <v>1235</v>
      </c>
      <c r="C1299" s="103"/>
      <c r="D1299" s="103"/>
      <c r="E1299" s="100" t="e">
        <f t="shared" si="20"/>
        <v>#DIV/0!</v>
      </c>
    </row>
    <row r="1300" spans="2:5" hidden="1">
      <c r="B1300" s="97" t="s">
        <v>1236</v>
      </c>
      <c r="C1300" s="103"/>
      <c r="D1300" s="103"/>
      <c r="E1300" s="100" t="e">
        <f t="shared" si="20"/>
        <v>#DIV/0!</v>
      </c>
    </row>
    <row r="1301" spans="2:5" hidden="1">
      <c r="B1301" s="97" t="s">
        <v>1237</v>
      </c>
      <c r="C1301" s="103"/>
      <c r="D1301" s="103"/>
      <c r="E1301" s="100" t="e">
        <f t="shared" si="20"/>
        <v>#DIV/0!</v>
      </c>
    </row>
    <row r="1302" spans="2:5" hidden="1">
      <c r="B1302" s="97" t="s">
        <v>1238</v>
      </c>
      <c r="C1302" s="103"/>
      <c r="D1302" s="103"/>
      <c r="E1302" s="100" t="e">
        <f t="shared" si="20"/>
        <v>#DIV/0!</v>
      </c>
    </row>
    <row r="1303" spans="2:5" ht="16.5" customHeight="1">
      <c r="B1303" s="97" t="s">
        <v>1239</v>
      </c>
      <c r="C1303" s="99">
        <f>C1304</f>
        <v>12000</v>
      </c>
      <c r="D1303" s="99">
        <f>D1304</f>
        <v>12891.47</v>
      </c>
      <c r="E1303" s="100">
        <f t="shared" si="20"/>
        <v>-6.9151927592431203E-2</v>
      </c>
    </row>
    <row r="1304" spans="2:5" hidden="1">
      <c r="B1304" s="97" t="s">
        <v>1240</v>
      </c>
      <c r="C1304" s="99">
        <f>SUM(C1305:C1308)</f>
        <v>12000</v>
      </c>
      <c r="D1304" s="99">
        <f>SUM(D1305:D1308)</f>
        <v>12891.47</v>
      </c>
      <c r="E1304" s="100">
        <f t="shared" si="20"/>
        <v>-6.9151927592431203E-2</v>
      </c>
    </row>
    <row r="1305" spans="2:5" hidden="1">
      <c r="B1305" s="97" t="s">
        <v>1241</v>
      </c>
      <c r="C1305" s="103">
        <v>12000</v>
      </c>
      <c r="D1305" s="102">
        <v>12891.47</v>
      </c>
      <c r="E1305" s="100">
        <f t="shared" si="20"/>
        <v>-6.9151927592431203E-2</v>
      </c>
    </row>
    <row r="1306" spans="2:5" hidden="1">
      <c r="B1306" s="97" t="s">
        <v>1242</v>
      </c>
      <c r="C1306" s="103"/>
      <c r="D1306" s="103"/>
      <c r="E1306" s="100"/>
    </row>
    <row r="1307" spans="2:5" hidden="1">
      <c r="B1307" s="97" t="s">
        <v>1243</v>
      </c>
      <c r="C1307" s="103"/>
      <c r="D1307" s="103"/>
      <c r="E1307" s="100"/>
    </row>
    <row r="1308" spans="2:5" hidden="1">
      <c r="B1308" s="97" t="s">
        <v>1244</v>
      </c>
      <c r="C1308" s="103"/>
      <c r="D1308" s="103"/>
      <c r="E1308" s="100"/>
    </row>
    <row r="1309" spans="2:5" hidden="1">
      <c r="B1309" s="97" t="s">
        <v>1245</v>
      </c>
      <c r="C1309" s="99">
        <f>C1310</f>
        <v>0</v>
      </c>
      <c r="D1309" s="99">
        <f>D1310</f>
        <v>0</v>
      </c>
      <c r="E1309" s="100" t="e">
        <f t="shared" si="20"/>
        <v>#DIV/0!</v>
      </c>
    </row>
    <row r="1310" spans="2:5" hidden="1">
      <c r="B1310" s="97" t="s">
        <v>1246</v>
      </c>
      <c r="C1310" s="103"/>
      <c r="D1310" s="103"/>
      <c r="E1310" s="100" t="e">
        <f t="shared" si="20"/>
        <v>#DIV/0!</v>
      </c>
    </row>
    <row r="1311" spans="2:5" hidden="1">
      <c r="B1311" s="97" t="s">
        <v>1247</v>
      </c>
      <c r="C1311" s="99">
        <f>SUM(C1312:C1313)</f>
        <v>0</v>
      </c>
      <c r="D1311" s="99">
        <f>SUM(D1312:D1313)</f>
        <v>0</v>
      </c>
      <c r="E1311" s="100" t="e">
        <f t="shared" si="20"/>
        <v>#DIV/0!</v>
      </c>
    </row>
    <row r="1312" spans="2:5" hidden="1">
      <c r="B1312" s="97" t="s">
        <v>1248</v>
      </c>
      <c r="C1312" s="103"/>
      <c r="D1312" s="103"/>
      <c r="E1312" s="100" t="e">
        <f t="shared" si="20"/>
        <v>#DIV/0!</v>
      </c>
    </row>
    <row r="1313" spans="2:5" hidden="1">
      <c r="B1313" s="97" t="s">
        <v>1249</v>
      </c>
      <c r="C1313" s="103"/>
      <c r="D1313" s="103"/>
      <c r="E1313" s="100" t="e">
        <f t="shared" si="20"/>
        <v>#DIV/0!</v>
      </c>
    </row>
    <row r="1314" spans="2:5" hidden="1">
      <c r="B1314" s="115"/>
      <c r="C1314" s="103"/>
      <c r="D1314" s="103"/>
      <c r="E1314" s="100" t="e">
        <f t="shared" si="20"/>
        <v>#DIV/0!</v>
      </c>
    </row>
    <row r="1315" spans="2:5" ht="15.75" customHeight="1">
      <c r="B1315" s="116" t="s">
        <v>1250</v>
      </c>
      <c r="C1315" s="99">
        <f>SUM(C6,C255,C258,C270,C358,C412,C468,C524,C641,C712,C785,C804,C929,C993,C1059,C1079,C1094,C1104,C1168,C1186,C1239,C1296:C1297,C1303,C1309,C1311)</f>
        <v>72489</v>
      </c>
      <c r="D1315" s="99">
        <f>SUM(D6,D255,D258,D270,D358,D412,D468,D524,D641,D712,D785,D804,D929,D993,D1059,D1079,D1094,D1104,D1168,D1186,D1239,D1296:D1297,D1303,D1309,D1311)</f>
        <v>71871.869900000005</v>
      </c>
      <c r="E1315" s="100">
        <f t="shared" si="20"/>
        <v>8.5865318497855697E-3</v>
      </c>
    </row>
  </sheetData>
  <mergeCells count="5">
    <mergeCell ref="B2:E2"/>
    <mergeCell ref="B4:B5"/>
    <mergeCell ref="C4:C5"/>
    <mergeCell ref="D4:D5"/>
    <mergeCell ref="E4:E5"/>
  </mergeCells>
  <phoneticPr fontId="40" type="noConversion"/>
  <printOptions horizontalCentered="1"/>
  <pageMargins left="0.70866141732283472" right="0.70866141732283472" top="0.55118110236220474" bottom="0.35433070866141736" header="0.31496062992125984" footer="0.31496062992125984"/>
  <pageSetup paperSize="9" orientation="landscape" r:id="rId1"/>
  <headerFooter>
    <oddFooter>&amp;C—22—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13</vt:i4>
      </vt:variant>
      <vt:variant>
        <vt:lpstr>命名范围</vt:lpstr>
      </vt:variant>
      <vt:variant>
        <vt:i4>16</vt:i4>
      </vt:variant>
    </vt:vector>
  </HeadingPairs>
  <TitlesOfParts>
    <vt:vector size="29" baseType="lpstr">
      <vt:lpstr>J01</vt:lpstr>
      <vt:lpstr>J02</vt:lpstr>
      <vt:lpstr>J05</vt:lpstr>
      <vt:lpstr>J06</vt:lpstr>
      <vt:lpstr>J07</vt:lpstr>
      <vt:lpstr>J08</vt:lpstr>
      <vt:lpstr>J10</vt:lpstr>
      <vt:lpstr>19年预算</vt:lpstr>
      <vt:lpstr>Sheet2</vt:lpstr>
      <vt:lpstr>Sheet3</vt:lpstr>
      <vt:lpstr>Sheet4</vt:lpstr>
      <vt:lpstr>Sheet5</vt:lpstr>
      <vt:lpstr>Sheet6</vt:lpstr>
      <vt:lpstr>'19年预算'!Print_Area</vt:lpstr>
      <vt:lpstr>'J01'!Print_Area</vt:lpstr>
      <vt:lpstr>'J02'!Print_Area</vt:lpstr>
      <vt:lpstr>'J05'!Print_Area</vt:lpstr>
      <vt:lpstr>'J06'!Print_Area</vt:lpstr>
      <vt:lpstr>'J07'!Print_Area</vt:lpstr>
      <vt:lpstr>'J08'!Print_Area</vt:lpstr>
      <vt:lpstr>'J10'!Print_Area</vt:lpstr>
      <vt:lpstr>Sheet2!Print_Area</vt:lpstr>
      <vt:lpstr>Sheet3!Print_Area</vt:lpstr>
      <vt:lpstr>Sheet4!Print_Area</vt:lpstr>
      <vt:lpstr>Sheet5!Print_Area</vt:lpstr>
      <vt:lpstr>Sheet6!Print_Area</vt:lpstr>
      <vt:lpstr>'19年预算'!Print_Titles</vt:lpstr>
      <vt:lpstr>'J05'!Print_Titles</vt:lpstr>
      <vt:lpstr>'J08'!Print_Titles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Cross POLO</dc:creator>
  <cp:lastModifiedBy>Administrator</cp:lastModifiedBy>
  <cp:lastPrinted>2019-04-12T01:37:48Z</cp:lastPrinted>
  <dcterms:created xsi:type="dcterms:W3CDTF">2017-09-18T02:49:00Z</dcterms:created>
  <dcterms:modified xsi:type="dcterms:W3CDTF">2019-04-12T01:56:28Z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