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<sst xmlns="http://schemas.openxmlformats.org/spreadsheetml/2006/main" count="96">
  <si>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</si>
  <si>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</si>
  <si>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</si>
  <si>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</si>
  <si>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</si>
  <si>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</si>
  <si>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</si>
  <si>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</si>
  <si>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</si>
  <si>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</si>
  <si>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</si>
  <si>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</si>
  <si>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</si>
  <si>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</si>
  <si>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</si>
  <si>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</si>
  <si>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</si>
  <si>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</si>
  <si>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</si>
  <si>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</si>
  <si>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</si>
  <si>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</si>
  <si>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2016年泾河新城保障性住房建设项目进展情况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</si>
  <si>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</si>
  <si>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</si>
  <si>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</si>
  <si>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</si>
  <si>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</si>
  <si>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</si>
  <si>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项目进展完成情况（截止11月27日）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</si>
  <si>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</si>
  <si>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</si>
  <si>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</si>
  <si>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</si>
  <si>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</si>
  <si>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</si>
  <si>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</si>
  <si>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</si>
  <si>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</si>
  <si>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</si>
  <si>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</si>
  <si>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</si>
  <si>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</si>
  <si>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其中：在2016年基本建成套数</t>
  </si>
  <si>
    <t>其中：在2016年竣工套数</t>
  </si>
  <si>
    <t>其中：在2016年分配入住套数</t>
  </si>
  <si>
    <t>其中：2015年底前累计完成投资</t>
  </si>
  <si>
    <t>2016年完成投资</t>
  </si>
  <si>
    <t>2012年项目总计</t>
  </si>
  <si>
    <t>总计</t>
  </si>
  <si>
    <t>泾河新城崇文重点镇廉租房(3号、8号地块)</t>
  </si>
  <si>
    <t xml:space="preserve">2012.6 </t>
  </si>
  <si>
    <t>465</t>
  </si>
  <si>
    <t>C2楼已分配465套，C1单体完工验收已完成</t>
  </si>
  <si>
    <t>廉租房小计</t>
  </si>
  <si>
    <t>泾河新城崇文重点镇8号地块公租房</t>
  </si>
  <si>
    <t>12998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</si>
  <si>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</si>
  <si>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</si>
  <si>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</si>
  <si>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25112</t>
  </si>
  <si>
    <t>B1楼-B3楼单体竣工，B4楼单体完工验收已完成。</t>
  </si>
  <si>
    <t>经适房小计</t>
  </si>
  <si>
    <t xml:space="preserve">泾河新城崇文重点镇限价房( 1号、3号、8号地块）
</t>
  </si>
  <si>
    <t>103308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</si>
  <si>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</si>
  <si>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</si>
  <si>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</si>
  <si>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</si>
  <si>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</si>
  <si>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</si>
  <si>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</si>
  <si>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</si>
  <si>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A4楼383套单体完工。
备注：泾河新城崇文镇8号地块保障房一期工程第二标段（其中2013年公租房）</t>
  </si>
  <si>
    <t>泾河新城崇文重点镇1号地块城市棚户区改造项目</t>
  </si>
  <si>
    <t>2013.5.1</t>
  </si>
  <si>
    <t>小区内道路及绿化工程施工。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</si>
  <si>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</si>
  <si>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</si>
  <si>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</si>
  <si>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</si>
  <si>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</si>
  <si>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</si>
  <si>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11#、17#楼室安装工程施工。</t>
  </si>
  <si>
    <t>泾河新城焦村城市棚户区改造项目</t>
  </si>
  <si>
    <t>地下车库施工完成，1#、9#、10#楼的试桩完成。</t>
  </si>
  <si>
    <t>棚户区改造小计</t>
  </si>
  <si>
    <t>2015年项目总计</t>
  </si>
  <si>
    <t>泾河新城棚户区改造项目--瀛洲新苑</t>
  </si>
  <si>
    <t>3号、4号、5号、6号楼主体封顶，11号楼主体结构施工至13层。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</si>
  <si>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</si>
  <si>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</si>
  <si>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</si>
  <si>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</si>
  <si>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7#、10#楼基础施工。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</si>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</sst>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_);\(0\)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237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7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0" fillId="17" borderId="16" applyNumberFormat="0" applyFont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8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6" fontId="5" fillId="0" borderId="0" xfId="195" applyNumberFormat="1" applyFont="1" applyFill="1" applyBorder="1" applyAlignment="1">
      <alignment horizontal="center" vertical="center" wrapText="1"/>
    </xf>
    <xf numFmtId="176" fontId="6" fillId="0" borderId="3" xfId="195" applyNumberFormat="1" applyFont="1" applyFill="1" applyBorder="1" applyAlignment="1">
      <alignment horizontal="center" vertical="center" wrapText="1"/>
    </xf>
    <xf numFmtId="176" fontId="6" fillId="0" borderId="1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6" fontId="6" fillId="0" borderId="5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176" fontId="6" fillId="0" borderId="7" xfId="195" applyNumberFormat="1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5" borderId="1" xfId="196" applyNumberFormat="1" applyFont="1" applyFill="1" applyBorder="1" applyAlignment="1">
      <alignment horizontal="center" vertical="center" wrapText="1"/>
    </xf>
    <xf numFmtId="178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8" fillId="0" borderId="1" xfId="44" applyNumberFormat="1" applyFont="1" applyFill="1" applyBorder="1" applyAlignment="1">
      <alignment horizontal="center" vertical="center" wrapText="1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4" applyFont="1" applyFill="1" applyBorder="1" applyAlignment="1">
      <alignment horizontal="center" vertical="center" wrapText="1"/>
    </xf>
    <xf numFmtId="176" fontId="7" fillId="2" borderId="1" xfId="44" applyNumberFormat="1" applyFont="1" applyFill="1" applyBorder="1" applyAlignment="1">
      <alignment horizontal="center" vertical="center" wrapText="1"/>
    </xf>
    <xf numFmtId="176" fontId="7" fillId="5" borderId="1" xfId="44" applyNumberFormat="1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6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6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76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7" applyFont="1" applyFill="1" applyBorder="1" applyAlignment="1">
      <alignment horizontal="left" vertical="center" wrapText="1"/>
    </xf>
    <xf numFmtId="0" fontId="7" fillId="0" borderId="1" xfId="97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常规 7 3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1 4" xfId="47"/>
    <cellStyle name="20% - 强调文字颜色 5" xfId="48" builtinId="46"/>
    <cellStyle name="常规 8 2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常规 3 2" xfId="71"/>
    <cellStyle name="20% - 强调文字颜色 4 2 2" xfId="72"/>
    <cellStyle name="20% - 强调文字颜色 1 3" xfId="73"/>
    <cellStyle name="20% - 强调文字颜色 3 2" xfId="74"/>
    <cellStyle name="20% - 强调文字颜色 1 2 2" xfId="75"/>
    <cellStyle name="输出 2 2" xfId="76"/>
    <cellStyle name="20% - 强调文字颜色 2 2" xfId="77"/>
    <cellStyle name="20% - 强调文字颜色 2 4" xfId="78"/>
    <cellStyle name="60% - 强调文字颜色 1 2" xfId="79"/>
    <cellStyle name="20% - 强调文字颜色 3 4" xfId="80"/>
    <cellStyle name="常规 3" xfId="81"/>
    <cellStyle name="20% - 强调文字颜色 4 2" xfId="82"/>
    <cellStyle name="常规 4" xfId="83"/>
    <cellStyle name="20% - 强调文字颜色 4 3" xfId="84"/>
    <cellStyle name="常规 5" xfId="85"/>
    <cellStyle name="60% - 强调文字颜色 2 2" xfId="86"/>
    <cellStyle name="20% - 强调文字颜色 4 4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40% - 强调文字颜色 4 4" xfId="92"/>
    <cellStyle name="20% - 强调文字颜色 6 2 2" xfId="93"/>
    <cellStyle name="20% - 强调文字颜色 6 3" xfId="94"/>
    <cellStyle name="40% - 强调文字颜色 1 2" xfId="95"/>
    <cellStyle name="40% - 强调文字颜色 1 2 2" xfId="96"/>
    <cellStyle name="常规 9 2" xfId="97"/>
    <cellStyle name="40% - 强调文字颜色 1 3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计算 2 2" xfId="103"/>
    <cellStyle name="40% - 强调文字颜色 3 2" xfId="104"/>
    <cellStyle name="40% - 强调文字颜色 3 2 2" xfId="105"/>
    <cellStyle name="40% - 强调文字颜色 3 3" xfId="106"/>
    <cellStyle name="40% - 强调文字颜色 3 4" xfId="107"/>
    <cellStyle name="检查单元格 2" xfId="108"/>
    <cellStyle name="标题 4 4" xfId="109"/>
    <cellStyle name="40% - 强调文字颜色 4 2 2" xfId="110"/>
    <cellStyle name="40% - 强调文字颜色 4 3" xfId="111"/>
    <cellStyle name="好 2 3" xfId="112"/>
    <cellStyle name="40% - 强调文字颜色 5 2" xfId="113"/>
    <cellStyle name="好 2 3 2" xfId="114"/>
    <cellStyle name="60% - 强调文字颜色 4 3" xfId="115"/>
    <cellStyle name="40% - 强调文字颜色 5 2 2" xfId="116"/>
    <cellStyle name="好 2 4" xfId="117"/>
    <cellStyle name="40% - 强调文字颜色 5 3" xfId="118"/>
    <cellStyle name="40% - 强调文字颜色 6 2" xfId="119"/>
    <cellStyle name="40% - 强调文字颜色 6 2 2" xfId="120"/>
    <cellStyle name="40% - 强调文字颜色 6 3" xfId="121"/>
    <cellStyle name="60% - 强调文字颜色 4 2 2" xfId="122"/>
    <cellStyle name="40% - 强调文字颜色 6 4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好 2 2 2" xfId="129"/>
    <cellStyle name="60% - 强调文字颜色 3 3" xfId="130"/>
    <cellStyle name="60% - 强调文字颜色 3 4" xfId="131"/>
    <cellStyle name="60% - 强调文字颜色 4 2" xfId="132"/>
    <cellStyle name="好 2 3 3" xfId="133"/>
    <cellStyle name="60% - 强调文字颜色 4 4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汇总 2 2" xfId="155"/>
    <cellStyle name="标题 4 3" xfId="156"/>
    <cellStyle name="标题 5" xfId="157"/>
    <cellStyle name="强调文字颜色 1 4" xfId="158"/>
    <cellStyle name="标题 5 2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强调文字颜色 4 2" xfId="175"/>
    <cellStyle name="常规 2 5" xfId="176"/>
    <cellStyle name="常规 3 2 2" xfId="177"/>
    <cellStyle name="常规 3 2 2 2" xfId="178"/>
    <cellStyle name="常规 3 2 2 2 2" xfId="179"/>
    <cellStyle name="好_2013年" xfId="180"/>
    <cellStyle name="常规 3 2 2 3" xfId="181"/>
    <cellStyle name="常规 3 2 3" xfId="182"/>
    <cellStyle name="常规 3 3" xfId="183"/>
    <cellStyle name="常规 3 4" xfId="184"/>
    <cellStyle name="常规 4 2" xfId="185"/>
    <cellStyle name="常规 4 3" xfId="186"/>
    <cellStyle name="注释 2" xfId="187"/>
    <cellStyle name="常规 6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="111" customFormat="1" ht="32.25" customHeight="1" spans="1:33">
      <c r="A2" s="113" t="s">
        <v>1</v>
      </c>
      <c r="B2" s="113" t="s">
        <v>2</v>
      </c>
      <c r="C2" s="113" t="s">
        <v>3</v>
      </c>
      <c r="D2" s="114" t="s">
        <v>4</v>
      </c>
      <c r="E2" s="114"/>
      <c r="F2" s="114"/>
      <c r="G2" s="114"/>
      <c r="H2" s="114"/>
      <c r="I2" s="114"/>
      <c r="J2" s="114" t="s">
        <v>5</v>
      </c>
      <c r="K2" s="114"/>
      <c r="L2" s="114"/>
      <c r="M2" s="114"/>
      <c r="N2" s="114"/>
      <c r="O2" s="114"/>
      <c r="P2" s="114" t="s">
        <v>6</v>
      </c>
      <c r="Q2" s="114"/>
      <c r="R2" s="114"/>
      <c r="S2" s="114"/>
      <c r="T2" s="114"/>
      <c r="U2" s="114"/>
      <c r="V2" s="114" t="s">
        <v>7</v>
      </c>
      <c r="W2" s="114"/>
      <c r="X2" s="114"/>
      <c r="Y2" s="114"/>
      <c r="Z2" s="114"/>
      <c r="AA2" s="114"/>
      <c r="AB2" s="114" t="s">
        <v>8</v>
      </c>
      <c r="AC2" s="114"/>
      <c r="AD2" s="114"/>
      <c r="AE2" s="114"/>
      <c r="AF2" s="114"/>
      <c r="AG2" s="114"/>
    </row>
    <row r="3" s="111" customFormat="1" ht="29.25" customHeight="1" spans="1:33">
      <c r="A3" s="113"/>
      <c r="B3" s="113"/>
      <c r="C3" s="113"/>
      <c r="D3" s="113" t="s">
        <v>9</v>
      </c>
      <c r="E3" s="113" t="s">
        <v>10</v>
      </c>
      <c r="F3" s="113" t="s">
        <v>11</v>
      </c>
      <c r="G3" s="113" t="s">
        <v>12</v>
      </c>
      <c r="H3" s="113" t="s">
        <v>13</v>
      </c>
      <c r="I3" s="113" t="s">
        <v>14</v>
      </c>
      <c r="J3" s="113" t="s">
        <v>9</v>
      </c>
      <c r="K3" s="113" t="s">
        <v>10</v>
      </c>
      <c r="L3" s="113" t="s">
        <v>11</v>
      </c>
      <c r="M3" s="113" t="s">
        <v>12</v>
      </c>
      <c r="N3" s="113" t="s">
        <v>13</v>
      </c>
      <c r="O3" s="113" t="s">
        <v>14</v>
      </c>
      <c r="P3" s="113" t="s">
        <v>9</v>
      </c>
      <c r="Q3" s="113" t="s">
        <v>10</v>
      </c>
      <c r="R3" s="113" t="s">
        <v>11</v>
      </c>
      <c r="S3" s="113" t="s">
        <v>12</v>
      </c>
      <c r="T3" s="113" t="s">
        <v>13</v>
      </c>
      <c r="U3" s="113" t="s">
        <v>14</v>
      </c>
      <c r="V3" s="113" t="s">
        <v>9</v>
      </c>
      <c r="W3" s="113" t="s">
        <v>10</v>
      </c>
      <c r="X3" s="113" t="s">
        <v>11</v>
      </c>
      <c r="Y3" s="113" t="s">
        <v>12</v>
      </c>
      <c r="Z3" s="113" t="s">
        <v>13</v>
      </c>
      <c r="AA3" s="113" t="s">
        <v>14</v>
      </c>
      <c r="AB3" s="113" t="s">
        <v>9</v>
      </c>
      <c r="AC3" s="113" t="s">
        <v>10</v>
      </c>
      <c r="AD3" s="113" t="s">
        <v>11</v>
      </c>
      <c r="AE3" s="113" t="s">
        <v>12</v>
      </c>
      <c r="AF3" s="113" t="s">
        <v>13</v>
      </c>
      <c r="AG3" s="113" t="s">
        <v>14</v>
      </c>
    </row>
    <row r="4" s="111" customFormat="1" ht="30.75" customHeight="1" spans="1:33">
      <c r="A4" s="115" t="s">
        <v>15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</row>
    <row r="5" s="111" customFormat="1" ht="30.75" customHeight="1" spans="1:33">
      <c r="A5" s="121">
        <v>2011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</row>
    <row r="6" s="111" customFormat="1" ht="30.75" customHeight="1" spans="1:33">
      <c r="A6" s="121">
        <v>2012</v>
      </c>
      <c r="B6" s="116"/>
      <c r="C6" s="117"/>
      <c r="D6" s="116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22"/>
      <c r="AC6" s="122"/>
      <c r="AD6" s="123"/>
      <c r="AE6" s="116"/>
      <c r="AF6" s="122"/>
      <c r="AG6" s="116"/>
    </row>
    <row r="7" s="111" customFormat="1" ht="30.75" customHeight="1" spans="1:33">
      <c r="A7" s="121">
        <v>2013</v>
      </c>
      <c r="B7" s="116"/>
      <c r="C7" s="116"/>
      <c r="D7" s="116"/>
      <c r="E7" s="116"/>
      <c r="F7" s="116"/>
      <c r="G7" s="116"/>
      <c r="H7" s="116"/>
      <c r="I7" s="116"/>
      <c r="J7" s="117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22"/>
      <c r="AC7" s="116"/>
      <c r="AD7" s="116"/>
      <c r="AE7" s="116"/>
      <c r="AF7" s="116"/>
      <c r="AG7" s="116"/>
    </row>
    <row r="8" s="111" customFormat="1" ht="30.75" customHeight="1" spans="1:33">
      <c r="A8" s="121">
        <v>2014</v>
      </c>
      <c r="B8" s="116"/>
      <c r="C8" s="116"/>
      <c r="D8" s="116"/>
      <c r="E8" s="116"/>
      <c r="F8" s="116"/>
      <c r="G8" s="116"/>
      <c r="H8" s="116"/>
      <c r="I8" s="116"/>
      <c r="J8" s="11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22"/>
      <c r="AC8" s="116"/>
      <c r="AD8" s="116"/>
      <c r="AF8" s="116"/>
      <c r="AG8" s="122"/>
    </row>
    <row r="9" s="111" customFormat="1" ht="26.25" customHeight="1" spans="1:33">
      <c r="A9" s="121" t="s">
        <v>16</v>
      </c>
      <c r="B9" s="116"/>
      <c r="C9" s="116"/>
      <c r="D9" s="116"/>
      <c r="E9" s="116"/>
      <c r="F9" s="116"/>
      <c r="G9" s="116"/>
      <c r="H9" s="116"/>
      <c r="I9" s="116"/>
      <c r="J9" s="117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22"/>
      <c r="AC9" s="122"/>
      <c r="AD9" s="122"/>
      <c r="AE9" s="122"/>
      <c r="AF9" s="122"/>
      <c r="AG9" s="122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112" t="s">
        <v>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="111" customFormat="1" ht="27" customHeight="1" spans="1:25">
      <c r="A2" s="113" t="s">
        <v>1</v>
      </c>
      <c r="B2" s="114" t="s">
        <v>18</v>
      </c>
      <c r="C2" s="114"/>
      <c r="D2" s="114"/>
      <c r="E2" s="114"/>
      <c r="F2" s="114"/>
      <c r="G2" s="114"/>
      <c r="H2" s="114" t="s">
        <v>19</v>
      </c>
      <c r="I2" s="114"/>
      <c r="J2" s="114"/>
      <c r="K2" s="114"/>
      <c r="L2" s="114"/>
      <c r="M2" s="114"/>
      <c r="N2" s="114" t="s">
        <v>20</v>
      </c>
      <c r="O2" s="114"/>
      <c r="P2" s="114"/>
      <c r="Q2" s="114"/>
      <c r="R2" s="114"/>
      <c r="S2" s="114"/>
      <c r="T2" s="114" t="s">
        <v>21</v>
      </c>
      <c r="U2" s="114"/>
      <c r="V2" s="114"/>
      <c r="W2" s="114"/>
      <c r="X2" s="114"/>
      <c r="Y2" s="114"/>
    </row>
    <row r="3" s="111" customFormat="1" ht="27" customHeight="1" spans="1:25">
      <c r="A3" s="113"/>
      <c r="B3" s="113" t="s">
        <v>9</v>
      </c>
      <c r="C3" s="113" t="s">
        <v>10</v>
      </c>
      <c r="D3" s="113" t="s">
        <v>11</v>
      </c>
      <c r="E3" s="113" t="s">
        <v>12</v>
      </c>
      <c r="F3" s="113" t="s">
        <v>13</v>
      </c>
      <c r="G3" s="113" t="s">
        <v>14</v>
      </c>
      <c r="H3" s="113" t="s">
        <v>9</v>
      </c>
      <c r="I3" s="113" t="s">
        <v>10</v>
      </c>
      <c r="J3" s="113" t="s">
        <v>11</v>
      </c>
      <c r="K3" s="113" t="s">
        <v>12</v>
      </c>
      <c r="L3" s="113" t="s">
        <v>13</v>
      </c>
      <c r="M3" s="113" t="s">
        <v>14</v>
      </c>
      <c r="N3" s="113" t="s">
        <v>9</v>
      </c>
      <c r="O3" s="113" t="s">
        <v>10</v>
      </c>
      <c r="P3" s="113" t="s">
        <v>11</v>
      </c>
      <c r="Q3" s="113" t="s">
        <v>12</v>
      </c>
      <c r="R3" s="113" t="s">
        <v>13</v>
      </c>
      <c r="S3" s="113" t="s">
        <v>14</v>
      </c>
      <c r="T3" s="113" t="s">
        <v>9</v>
      </c>
      <c r="U3" s="113" t="s">
        <v>10</v>
      </c>
      <c r="V3" s="113" t="s">
        <v>11</v>
      </c>
      <c r="W3" s="113" t="s">
        <v>12</v>
      </c>
      <c r="X3" s="113" t="s">
        <v>13</v>
      </c>
      <c r="Y3" s="113" t="s">
        <v>14</v>
      </c>
    </row>
    <row r="4" s="111" customFormat="1" ht="27" customHeight="1" spans="1:25">
      <c r="A4" s="115" t="s">
        <v>15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5" s="111" customFormat="1" ht="27" customHeight="1" spans="1:25">
      <c r="A5" s="115">
        <v>2011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</row>
    <row r="6" s="111" customFormat="1" ht="27" customHeight="1" spans="1:25">
      <c r="A6" s="115">
        <v>2012</v>
      </c>
      <c r="B6" s="117"/>
      <c r="C6" s="117"/>
      <c r="D6" s="117"/>
      <c r="E6" s="117"/>
      <c r="F6" s="117"/>
      <c r="G6" s="117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="111" customFormat="1" ht="27" customHeight="1" spans="1:25">
      <c r="A7" s="115">
        <v>2013</v>
      </c>
      <c r="B7" s="117"/>
      <c r="C7" s="117"/>
      <c r="D7" s="117"/>
      <c r="E7" s="117"/>
      <c r="F7" s="117"/>
      <c r="G7" s="117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8"/>
      <c r="U7" s="116"/>
      <c r="V7" s="119"/>
      <c r="W7" s="116"/>
      <c r="X7" s="116"/>
      <c r="Y7" s="116"/>
    </row>
    <row r="8" s="111" customFormat="1" ht="27" customHeight="1" spans="1:25">
      <c r="A8" s="115">
        <v>2014</v>
      </c>
      <c r="B8" s="117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X8" s="116"/>
      <c r="Y8" s="116"/>
    </row>
    <row r="9" s="111" customFormat="1" ht="27" customHeight="1" spans="1:25">
      <c r="A9" s="115" t="s">
        <v>16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6"/>
      <c r="V9" s="116"/>
      <c r="W9" s="116"/>
      <c r="X9" s="116"/>
      <c r="Y9" s="116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3"/>
  <sheetViews>
    <sheetView tabSelected="1" zoomScale="55" zoomScaleNormal="55" topLeftCell="B1" workbookViewId="0">
      <selection activeCell="T31" sqref="T31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5" customWidth="1"/>
    <col min="15" max="15" width="18.625" style="5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6" customWidth="1"/>
    <col min="21" max="16384" width="9" style="2"/>
  </cols>
  <sheetData>
    <row r="1" ht="55.5" customHeight="1" spans="1:20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5"/>
      <c r="O1" s="55"/>
      <c r="P1" s="7"/>
      <c r="Q1" s="7"/>
      <c r="R1" s="7"/>
      <c r="S1" s="7"/>
      <c r="T1" s="7"/>
    </row>
    <row r="2" ht="32.25" customHeight="1" spans="2:20">
      <c r="B2" s="8"/>
      <c r="C2" s="8"/>
      <c r="D2" s="9"/>
      <c r="E2" s="8"/>
      <c r="F2" s="10"/>
      <c r="G2" s="10"/>
      <c r="H2" s="10"/>
      <c r="I2" s="10"/>
      <c r="J2" s="56"/>
      <c r="K2" s="10"/>
      <c r="L2" s="10"/>
      <c r="M2" s="10"/>
      <c r="N2" s="57"/>
      <c r="O2" s="57"/>
      <c r="P2" s="10"/>
      <c r="Q2" s="84" t="s">
        <v>23</v>
      </c>
      <c r="R2" s="84"/>
      <c r="S2" s="84"/>
      <c r="T2" s="84"/>
    </row>
    <row r="3" ht="39.75" customHeight="1" spans="1:20">
      <c r="A3" s="11" t="s">
        <v>24</v>
      </c>
      <c r="B3" s="12" t="s">
        <v>25</v>
      </c>
      <c r="C3" s="11" t="s">
        <v>26</v>
      </c>
      <c r="D3" s="13" t="s">
        <v>27</v>
      </c>
      <c r="E3" s="12" t="s">
        <v>28</v>
      </c>
      <c r="F3" s="12"/>
      <c r="G3" s="14" t="s">
        <v>29</v>
      </c>
      <c r="H3" s="15"/>
      <c r="I3" s="15"/>
      <c r="J3" s="15"/>
      <c r="K3" s="15"/>
      <c r="L3" s="15"/>
      <c r="M3" s="15"/>
      <c r="N3" s="58"/>
      <c r="O3" s="58"/>
      <c r="P3" s="15"/>
      <c r="Q3" s="15"/>
      <c r="R3" s="15"/>
      <c r="S3" s="16"/>
      <c r="T3" s="17" t="s">
        <v>30</v>
      </c>
    </row>
    <row r="4" ht="30" customHeight="1" spans="1:20">
      <c r="A4" s="11"/>
      <c r="B4" s="12"/>
      <c r="C4" s="11"/>
      <c r="D4" s="13"/>
      <c r="E4" s="12"/>
      <c r="F4" s="12"/>
      <c r="G4" s="16" t="s">
        <v>4</v>
      </c>
      <c r="H4" s="12" t="s">
        <v>31</v>
      </c>
      <c r="I4" s="12"/>
      <c r="J4" s="12" t="s">
        <v>32</v>
      </c>
      <c r="K4" s="12"/>
      <c r="L4" s="12"/>
      <c r="M4" s="12" t="s">
        <v>33</v>
      </c>
      <c r="N4" s="59"/>
      <c r="O4" s="59"/>
      <c r="P4" s="14" t="s">
        <v>34</v>
      </c>
      <c r="Q4" s="15"/>
      <c r="R4" s="15"/>
      <c r="S4" s="16"/>
      <c r="T4" s="85"/>
    </row>
    <row r="5" ht="48.75" customHeight="1" spans="1:20">
      <c r="A5" s="11"/>
      <c r="B5" s="12"/>
      <c r="C5" s="11"/>
      <c r="D5" s="13"/>
      <c r="E5" s="12"/>
      <c r="F5" s="12"/>
      <c r="G5" s="16"/>
      <c r="H5" s="17" t="s">
        <v>35</v>
      </c>
      <c r="I5" s="12"/>
      <c r="J5" s="60" t="s">
        <v>36</v>
      </c>
      <c r="K5" s="17" t="s">
        <v>37</v>
      </c>
      <c r="L5" s="12"/>
      <c r="M5" s="12" t="s">
        <v>38</v>
      </c>
      <c r="N5" s="61" t="s">
        <v>7</v>
      </c>
      <c r="O5" s="59"/>
      <c r="P5" s="17" t="s">
        <v>39</v>
      </c>
      <c r="Q5" s="17" t="s">
        <v>40</v>
      </c>
      <c r="R5" s="12"/>
      <c r="S5" s="12"/>
      <c r="T5" s="85"/>
    </row>
    <row r="6" ht="95" customHeight="1" spans="1:20">
      <c r="A6" s="11"/>
      <c r="B6" s="12"/>
      <c r="C6" s="11"/>
      <c r="D6" s="13"/>
      <c r="E6" s="12" t="s">
        <v>41</v>
      </c>
      <c r="F6" s="12" t="s">
        <v>42</v>
      </c>
      <c r="G6" s="18"/>
      <c r="H6" s="19"/>
      <c r="I6" s="17" t="s">
        <v>43</v>
      </c>
      <c r="J6" s="62"/>
      <c r="K6" s="19"/>
      <c r="L6" s="17" t="s">
        <v>44</v>
      </c>
      <c r="M6" s="17"/>
      <c r="N6" s="63"/>
      <c r="O6" s="61" t="s">
        <v>45</v>
      </c>
      <c r="P6" s="64"/>
      <c r="Q6" s="85"/>
      <c r="R6" s="17" t="s">
        <v>46</v>
      </c>
      <c r="S6" s="86" t="s">
        <v>47</v>
      </c>
      <c r="T6" s="64"/>
    </row>
    <row r="7" ht="39.75" customHeight="1" spans="1:20">
      <c r="A7" s="20" t="s">
        <v>48</v>
      </c>
      <c r="B7" s="20" t="s">
        <v>49</v>
      </c>
      <c r="C7" s="20"/>
      <c r="D7" s="20"/>
      <c r="E7" s="20">
        <f>E9+E11+E13+E16</f>
        <v>6100</v>
      </c>
      <c r="F7" s="20">
        <f t="shared" ref="F7:S7" si="0">F9+F11+F13+F16</f>
        <v>48.97</v>
      </c>
      <c r="G7" s="20">
        <f t="shared" si="0"/>
        <v>0</v>
      </c>
      <c r="H7" s="20">
        <f t="shared" si="0"/>
        <v>675</v>
      </c>
      <c r="I7" s="20">
        <f t="shared" si="0"/>
        <v>0</v>
      </c>
      <c r="J7" s="20"/>
      <c r="K7" s="20">
        <f t="shared" si="0"/>
        <v>5425</v>
      </c>
      <c r="L7" s="20">
        <f t="shared" si="0"/>
        <v>2655</v>
      </c>
      <c r="M7" s="20"/>
      <c r="N7" s="65">
        <f t="shared" si="0"/>
        <v>1222</v>
      </c>
      <c r="O7" s="65">
        <f t="shared" si="0"/>
        <v>1222</v>
      </c>
      <c r="P7" s="20">
        <f t="shared" si="0"/>
        <v>131453</v>
      </c>
      <c r="Q7" s="20">
        <f t="shared" si="0"/>
        <v>249434</v>
      </c>
      <c r="R7" s="20">
        <f t="shared" si="0"/>
        <v>61514</v>
      </c>
      <c r="S7" s="20">
        <f t="shared" si="0"/>
        <v>66898</v>
      </c>
      <c r="T7" s="87"/>
    </row>
    <row r="8" ht="74.25" customHeight="1" spans="1:20">
      <c r="A8" s="21">
        <v>1</v>
      </c>
      <c r="B8" s="22" t="s">
        <v>50</v>
      </c>
      <c r="C8" s="22" t="s">
        <v>10</v>
      </c>
      <c r="D8" s="23" t="s">
        <v>51</v>
      </c>
      <c r="E8" s="22">
        <v>1100</v>
      </c>
      <c r="F8" s="24">
        <v>6.77</v>
      </c>
      <c r="G8" s="22">
        <v>0</v>
      </c>
      <c r="H8" s="25">
        <v>475</v>
      </c>
      <c r="I8" s="25">
        <v>0</v>
      </c>
      <c r="J8" s="30"/>
      <c r="K8" s="22">
        <v>625</v>
      </c>
      <c r="L8" s="22">
        <v>175</v>
      </c>
      <c r="M8" s="22"/>
      <c r="N8" s="66" t="s">
        <v>52</v>
      </c>
      <c r="O8" s="66" t="s">
        <v>52</v>
      </c>
      <c r="P8" s="67">
        <v>13776</v>
      </c>
      <c r="Q8" s="88">
        <f t="shared" ref="Q8:Q14" si="1">R8+S8</f>
        <v>32729</v>
      </c>
      <c r="R8" s="89">
        <v>23404</v>
      </c>
      <c r="S8" s="90">
        <v>9325</v>
      </c>
      <c r="T8" s="50" t="s">
        <v>53</v>
      </c>
    </row>
    <row r="9" ht="35" customHeight="1" spans="1:20">
      <c r="A9" s="26" t="s">
        <v>54</v>
      </c>
      <c r="B9" s="26"/>
      <c r="C9" s="26"/>
      <c r="D9" s="26"/>
      <c r="E9" s="27">
        <f t="shared" ref="E9:H9" si="2">SUM(E8:E8)</f>
        <v>1100</v>
      </c>
      <c r="F9" s="27">
        <f t="shared" si="2"/>
        <v>6.77</v>
      </c>
      <c r="G9" s="27">
        <f t="shared" si="2"/>
        <v>0</v>
      </c>
      <c r="H9" s="28">
        <f t="shared" si="2"/>
        <v>475</v>
      </c>
      <c r="I9" s="28">
        <f t="shared" ref="I9:S9" si="3">SUM(I8:I8)</f>
        <v>0</v>
      </c>
      <c r="J9" s="28"/>
      <c r="K9" s="28">
        <f t="shared" si="3"/>
        <v>625</v>
      </c>
      <c r="L9" s="28">
        <f t="shared" si="3"/>
        <v>175</v>
      </c>
      <c r="M9" s="28"/>
      <c r="N9" s="68" t="str">
        <f>N8</f>
        <v>465</v>
      </c>
      <c r="O9" s="68" t="str">
        <f>O8</f>
        <v>465</v>
      </c>
      <c r="P9" s="28">
        <f t="shared" si="3"/>
        <v>13776</v>
      </c>
      <c r="Q9" s="28">
        <f t="shared" si="3"/>
        <v>32729</v>
      </c>
      <c r="R9" s="28">
        <f t="shared" si="3"/>
        <v>23404</v>
      </c>
      <c r="S9" s="28">
        <f t="shared" si="3"/>
        <v>9325</v>
      </c>
      <c r="T9" s="91"/>
    </row>
    <row r="10" ht="62.25" customHeight="1" spans="1:20">
      <c r="A10" s="21">
        <v>2</v>
      </c>
      <c r="B10" s="22" t="s">
        <v>55</v>
      </c>
      <c r="C10" s="22" t="s">
        <v>11</v>
      </c>
      <c r="D10" s="29">
        <v>2012.6</v>
      </c>
      <c r="E10" s="22">
        <v>700</v>
      </c>
      <c r="F10" s="24">
        <v>3.27</v>
      </c>
      <c r="G10" s="22">
        <v>0</v>
      </c>
      <c r="H10" s="30">
        <v>0</v>
      </c>
      <c r="I10" s="30">
        <v>0</v>
      </c>
      <c r="J10" s="30"/>
      <c r="K10" s="22">
        <v>700</v>
      </c>
      <c r="L10" s="22">
        <v>700</v>
      </c>
      <c r="M10" s="22"/>
      <c r="N10" s="66"/>
      <c r="O10" s="66"/>
      <c r="P10" s="69">
        <v>8719</v>
      </c>
      <c r="Q10" s="89">
        <f t="shared" si="1"/>
        <v>26183</v>
      </c>
      <c r="R10" s="92" t="s">
        <v>56</v>
      </c>
      <c r="S10" s="93">
        <v>13185</v>
      </c>
      <c r="T10" s="77" t="s">
        <v>57</v>
      </c>
    </row>
    <row r="11" ht="32" customHeight="1" spans="1:20">
      <c r="A11" s="26" t="s">
        <v>58</v>
      </c>
      <c r="B11" s="26"/>
      <c r="C11" s="26"/>
      <c r="D11" s="26"/>
      <c r="E11" s="27">
        <f t="shared" ref="E11:I11" si="4">SUM(E10:E10)</f>
        <v>700</v>
      </c>
      <c r="F11" s="27">
        <f t="shared" si="4"/>
        <v>3.27</v>
      </c>
      <c r="G11" s="27">
        <f t="shared" si="4"/>
        <v>0</v>
      </c>
      <c r="H11" s="27">
        <f t="shared" si="4"/>
        <v>0</v>
      </c>
      <c r="I11" s="27">
        <f t="shared" si="4"/>
        <v>0</v>
      </c>
      <c r="J11" s="28"/>
      <c r="K11" s="27">
        <v>700</v>
      </c>
      <c r="L11" s="27">
        <v>700</v>
      </c>
      <c r="M11" s="27"/>
      <c r="N11" s="68"/>
      <c r="O11" s="68"/>
      <c r="P11" s="27">
        <f t="shared" ref="P11:S11" si="5">SUM(P10:P10)</f>
        <v>8719</v>
      </c>
      <c r="Q11" s="68">
        <f t="shared" si="5"/>
        <v>26183</v>
      </c>
      <c r="R11" s="68">
        <v>12998</v>
      </c>
      <c r="S11" s="68">
        <f t="shared" si="5"/>
        <v>13185</v>
      </c>
      <c r="T11" s="91"/>
    </row>
    <row r="12" ht="111" customHeight="1" spans="1:20">
      <c r="A12" s="21">
        <v>3</v>
      </c>
      <c r="B12" s="22" t="s">
        <v>59</v>
      </c>
      <c r="C12" s="22" t="s">
        <v>12</v>
      </c>
      <c r="D12" s="29">
        <v>2012.6</v>
      </c>
      <c r="E12" s="22">
        <v>800</v>
      </c>
      <c r="F12" s="24">
        <v>5.13</v>
      </c>
      <c r="G12" s="22">
        <v>0</v>
      </c>
      <c r="H12" s="22">
        <v>200</v>
      </c>
      <c r="I12" s="22">
        <v>0</v>
      </c>
      <c r="J12" s="30"/>
      <c r="K12" s="22">
        <v>600</v>
      </c>
      <c r="L12" s="22">
        <v>600</v>
      </c>
      <c r="M12" s="22"/>
      <c r="N12" s="66"/>
      <c r="O12" s="66"/>
      <c r="P12" s="69">
        <v>12000</v>
      </c>
      <c r="Q12" s="89">
        <f t="shared" si="1"/>
        <v>28128</v>
      </c>
      <c r="R12" s="94" t="s">
        <v>60</v>
      </c>
      <c r="S12" s="95">
        <v>3016</v>
      </c>
      <c r="T12" s="96" t="s">
        <v>61</v>
      </c>
    </row>
    <row r="13" ht="43" customHeight="1" spans="1:20">
      <c r="A13" s="26" t="s">
        <v>62</v>
      </c>
      <c r="B13" s="26"/>
      <c r="C13" s="26"/>
      <c r="D13" s="26"/>
      <c r="E13" s="27">
        <v>800</v>
      </c>
      <c r="F13" s="27">
        <v>5.13</v>
      </c>
      <c r="G13" s="27">
        <f>G12</f>
        <v>0</v>
      </c>
      <c r="H13" s="27">
        <f>H12</f>
        <v>200</v>
      </c>
      <c r="I13" s="27">
        <v>0</v>
      </c>
      <c r="J13" s="28"/>
      <c r="K13" s="27">
        <v>600</v>
      </c>
      <c r="L13" s="27">
        <v>600</v>
      </c>
      <c r="M13" s="27"/>
      <c r="N13" s="68"/>
      <c r="O13" s="68"/>
      <c r="P13" s="27">
        <f t="shared" ref="P13:S13" si="6">P12</f>
        <v>12000</v>
      </c>
      <c r="Q13" s="27">
        <f t="shared" si="1"/>
        <v>28128</v>
      </c>
      <c r="R13" s="27" t="str">
        <f t="shared" si="6"/>
        <v>25112</v>
      </c>
      <c r="S13" s="27">
        <f t="shared" si="6"/>
        <v>3016</v>
      </c>
      <c r="T13" s="91"/>
    </row>
    <row r="14" ht="43" customHeight="1" spans="1:20">
      <c r="A14" s="21">
        <v>4</v>
      </c>
      <c r="B14" s="22" t="s">
        <v>63</v>
      </c>
      <c r="C14" s="22" t="s">
        <v>13</v>
      </c>
      <c r="D14" s="29">
        <v>2012.6</v>
      </c>
      <c r="E14" s="21">
        <v>2900</v>
      </c>
      <c r="F14" s="31">
        <v>28.8</v>
      </c>
      <c r="G14" s="21">
        <v>0</v>
      </c>
      <c r="H14" s="30">
        <v>0</v>
      </c>
      <c r="I14" s="30">
        <v>0</v>
      </c>
      <c r="J14" s="30"/>
      <c r="K14" s="22">
        <v>2900</v>
      </c>
      <c r="L14" s="22">
        <v>1180</v>
      </c>
      <c r="M14" s="22"/>
      <c r="N14" s="66">
        <v>157</v>
      </c>
      <c r="O14" s="66">
        <v>157</v>
      </c>
      <c r="P14" s="69">
        <v>83750</v>
      </c>
      <c r="Q14" s="97">
        <f t="shared" si="1"/>
        <v>144680</v>
      </c>
      <c r="R14" s="92" t="s">
        <v>64</v>
      </c>
      <c r="S14" s="77">
        <v>41372</v>
      </c>
      <c r="T14" s="98" t="s">
        <v>65</v>
      </c>
    </row>
    <row r="15" ht="46.5" customHeight="1" spans="1:20">
      <c r="A15" s="21">
        <v>5</v>
      </c>
      <c r="B15" s="22" t="s">
        <v>66</v>
      </c>
      <c r="C15" s="22" t="s">
        <v>13</v>
      </c>
      <c r="D15" s="29">
        <v>2012.6</v>
      </c>
      <c r="E15" s="21">
        <v>600</v>
      </c>
      <c r="F15" s="31">
        <v>5</v>
      </c>
      <c r="G15" s="21">
        <v>0</v>
      </c>
      <c r="H15" s="30">
        <v>0</v>
      </c>
      <c r="I15" s="30">
        <v>0</v>
      </c>
      <c r="J15" s="70"/>
      <c r="K15" s="22">
        <v>600</v>
      </c>
      <c r="L15" s="22">
        <v>0</v>
      </c>
      <c r="M15" s="71"/>
      <c r="N15" s="66">
        <v>600</v>
      </c>
      <c r="O15" s="66">
        <v>600</v>
      </c>
      <c r="P15" s="69">
        <v>13208</v>
      </c>
      <c r="Q15" s="97" t="str">
        <f>R15</f>
        <v>17714</v>
      </c>
      <c r="R15" s="69" t="s">
        <v>67</v>
      </c>
      <c r="S15" s="77">
        <v>0</v>
      </c>
      <c r="T15" s="99" t="s">
        <v>68</v>
      </c>
    </row>
    <row r="16" ht="45" customHeight="1" spans="1:20">
      <c r="A16" s="26" t="s">
        <v>69</v>
      </c>
      <c r="B16" s="26"/>
      <c r="C16" s="26"/>
      <c r="D16" s="26"/>
      <c r="E16" s="27">
        <f t="shared" ref="E16:I16" si="7">SUM(E14:E15)</f>
        <v>3500</v>
      </c>
      <c r="F16" s="27">
        <f t="shared" si="7"/>
        <v>33.8</v>
      </c>
      <c r="G16" s="27">
        <f t="shared" si="7"/>
        <v>0</v>
      </c>
      <c r="H16" s="28">
        <f t="shared" si="7"/>
        <v>0</v>
      </c>
      <c r="I16" s="28">
        <f t="shared" si="7"/>
        <v>0</v>
      </c>
      <c r="J16" s="28"/>
      <c r="K16" s="28">
        <f t="shared" ref="K16:S16" si="8">SUM(K14:K15)</f>
        <v>3500</v>
      </c>
      <c r="L16" s="28">
        <f t="shared" si="8"/>
        <v>1180</v>
      </c>
      <c r="M16" s="27"/>
      <c r="N16" s="68">
        <f t="shared" ref="N16:Q16" si="9">N15+N14</f>
        <v>757</v>
      </c>
      <c r="O16" s="68">
        <f t="shared" si="9"/>
        <v>757</v>
      </c>
      <c r="P16" s="27">
        <f t="shared" si="8"/>
        <v>96958</v>
      </c>
      <c r="Q16" s="68">
        <f t="shared" si="9"/>
        <v>162394</v>
      </c>
      <c r="R16" s="68">
        <f t="shared" si="8"/>
        <v>0</v>
      </c>
      <c r="S16" s="68">
        <f t="shared" si="8"/>
        <v>41372</v>
      </c>
      <c r="T16" s="91"/>
    </row>
    <row r="17" ht="55" customHeight="1" spans="1:20">
      <c r="A17" s="32" t="s">
        <v>70</v>
      </c>
      <c r="B17" s="32" t="s">
        <v>16</v>
      </c>
      <c r="C17" s="32"/>
      <c r="D17" s="32"/>
      <c r="E17" s="32">
        <f>SUM(E19,E21)</f>
        <v>2883</v>
      </c>
      <c r="F17" s="32">
        <f t="shared" ref="F17:S17" si="10">SUM(F19,F21)</f>
        <v>27.52</v>
      </c>
      <c r="G17" s="32">
        <f t="shared" si="10"/>
        <v>0</v>
      </c>
      <c r="H17" s="32">
        <f t="shared" si="10"/>
        <v>0</v>
      </c>
      <c r="I17" s="32">
        <f t="shared" si="10"/>
        <v>0</v>
      </c>
      <c r="J17" s="32"/>
      <c r="K17" s="32">
        <f t="shared" si="10"/>
        <v>2883</v>
      </c>
      <c r="L17" s="32">
        <f t="shared" si="10"/>
        <v>2883</v>
      </c>
      <c r="M17" s="32"/>
      <c r="N17" s="72"/>
      <c r="O17" s="72"/>
      <c r="P17" s="32">
        <f t="shared" si="10"/>
        <v>80414</v>
      </c>
      <c r="Q17" s="32">
        <f t="shared" si="10"/>
        <v>139477</v>
      </c>
      <c r="R17" s="32">
        <f t="shared" si="10"/>
        <v>71016</v>
      </c>
      <c r="S17" s="32">
        <f t="shared" si="10"/>
        <v>68461</v>
      </c>
      <c r="T17" s="32"/>
    </row>
    <row r="18" ht="84" customHeight="1" spans="1:20">
      <c r="A18" s="33">
        <v>6</v>
      </c>
      <c r="B18" s="21" t="s">
        <v>71</v>
      </c>
      <c r="C18" s="21" t="s">
        <v>11</v>
      </c>
      <c r="D18" s="34" t="s">
        <v>72</v>
      </c>
      <c r="E18" s="35">
        <v>383</v>
      </c>
      <c r="F18" s="35">
        <v>2.52</v>
      </c>
      <c r="G18" s="22">
        <v>0</v>
      </c>
      <c r="H18" s="22">
        <v>0</v>
      </c>
      <c r="I18" s="22">
        <v>0</v>
      </c>
      <c r="J18" s="24"/>
      <c r="K18" s="22">
        <v>383</v>
      </c>
      <c r="L18" s="22">
        <v>383</v>
      </c>
      <c r="M18" s="22"/>
      <c r="N18" s="66"/>
      <c r="O18" s="66"/>
      <c r="P18" s="73">
        <v>5024</v>
      </c>
      <c r="Q18" s="100">
        <f t="shared" ref="Q18:Q23" si="11">R18+S18</f>
        <v>10884</v>
      </c>
      <c r="R18" s="73">
        <v>4292</v>
      </c>
      <c r="S18" s="73">
        <v>6592</v>
      </c>
      <c r="T18" s="73" t="s">
        <v>73</v>
      </c>
    </row>
    <row r="19" ht="44" customHeight="1" spans="1:20">
      <c r="A19" s="36" t="s">
        <v>58</v>
      </c>
      <c r="B19" s="36"/>
      <c r="C19" s="36"/>
      <c r="D19" s="36"/>
      <c r="E19" s="27">
        <f t="shared" ref="E19:I19" si="12">SUM(E18:E18)</f>
        <v>383</v>
      </c>
      <c r="F19" s="27">
        <f t="shared" si="12"/>
        <v>2.52</v>
      </c>
      <c r="G19" s="27">
        <f t="shared" si="12"/>
        <v>0</v>
      </c>
      <c r="H19" s="37">
        <f t="shared" si="12"/>
        <v>0</v>
      </c>
      <c r="I19" s="27">
        <f t="shared" si="12"/>
        <v>0</v>
      </c>
      <c r="J19" s="74"/>
      <c r="K19" s="27">
        <v>383</v>
      </c>
      <c r="L19" s="27">
        <v>383</v>
      </c>
      <c r="M19" s="27"/>
      <c r="N19" s="68"/>
      <c r="O19" s="68"/>
      <c r="P19" s="28">
        <f t="shared" ref="P19:S19" si="13">SUM(P18:P18)</f>
        <v>5024</v>
      </c>
      <c r="Q19" s="101">
        <f t="shared" si="13"/>
        <v>10884</v>
      </c>
      <c r="R19" s="101">
        <f t="shared" si="13"/>
        <v>4292</v>
      </c>
      <c r="S19" s="101">
        <f t="shared" si="13"/>
        <v>6592</v>
      </c>
      <c r="T19" s="91"/>
    </row>
    <row r="20" ht="69.75" customHeight="1" spans="1:20">
      <c r="A20" s="33">
        <v>7</v>
      </c>
      <c r="B20" s="21" t="s">
        <v>74</v>
      </c>
      <c r="C20" s="21" t="s">
        <v>14</v>
      </c>
      <c r="D20" s="34" t="s">
        <v>75</v>
      </c>
      <c r="E20" s="35">
        <v>2500</v>
      </c>
      <c r="F20" s="35">
        <v>25</v>
      </c>
      <c r="G20" s="22">
        <v>0</v>
      </c>
      <c r="H20" s="38">
        <v>0</v>
      </c>
      <c r="I20" s="30">
        <v>0</v>
      </c>
      <c r="J20" s="24"/>
      <c r="K20" s="22">
        <v>2500</v>
      </c>
      <c r="L20" s="22">
        <v>2500</v>
      </c>
      <c r="M20" s="22"/>
      <c r="N20" s="66"/>
      <c r="O20" s="66"/>
      <c r="P20" s="73">
        <v>75390</v>
      </c>
      <c r="Q20" s="102">
        <f t="shared" si="11"/>
        <v>128593</v>
      </c>
      <c r="R20" s="73">
        <v>66724</v>
      </c>
      <c r="S20" s="73">
        <v>61869</v>
      </c>
      <c r="T20" s="103" t="s">
        <v>76</v>
      </c>
    </row>
    <row r="21" ht="44" customHeight="1" spans="1:20">
      <c r="A21" s="36" t="s">
        <v>77</v>
      </c>
      <c r="B21" s="36"/>
      <c r="C21" s="36"/>
      <c r="D21" s="36"/>
      <c r="E21" s="27">
        <f t="shared" ref="E21:I21" si="14">SUM(E20:E20)</f>
        <v>2500</v>
      </c>
      <c r="F21" s="27">
        <f t="shared" si="14"/>
        <v>25</v>
      </c>
      <c r="G21" s="27">
        <f t="shared" si="14"/>
        <v>0</v>
      </c>
      <c r="H21" s="27">
        <f t="shared" si="14"/>
        <v>0</v>
      </c>
      <c r="I21" s="27">
        <f t="shared" si="14"/>
        <v>0</v>
      </c>
      <c r="J21" s="74"/>
      <c r="K21" s="27">
        <v>2500</v>
      </c>
      <c r="L21" s="27">
        <v>2500</v>
      </c>
      <c r="M21" s="27"/>
      <c r="N21" s="68"/>
      <c r="O21" s="68"/>
      <c r="P21" s="28">
        <f t="shared" ref="P21:S21" si="15">SUM(P20:P20)</f>
        <v>75390</v>
      </c>
      <c r="Q21" s="101">
        <f t="shared" si="15"/>
        <v>128593</v>
      </c>
      <c r="R21" s="101">
        <f t="shared" si="15"/>
        <v>66724</v>
      </c>
      <c r="S21" s="101">
        <f t="shared" si="15"/>
        <v>61869</v>
      </c>
      <c r="T21" s="91"/>
    </row>
    <row r="22" ht="57" customHeight="1" spans="1:20">
      <c r="A22" s="39" t="s">
        <v>78</v>
      </c>
      <c r="B22" s="40"/>
      <c r="C22" s="40"/>
      <c r="D22" s="41"/>
      <c r="E22" s="20">
        <f t="shared" ref="E22:T22" si="16">E24+E27</f>
        <v>2278</v>
      </c>
      <c r="F22" s="20">
        <f t="shared" si="16"/>
        <v>34.97</v>
      </c>
      <c r="G22" s="20">
        <f t="shared" si="16"/>
        <v>1895</v>
      </c>
      <c r="H22" s="20">
        <f t="shared" si="16"/>
        <v>1183</v>
      </c>
      <c r="I22" s="20">
        <f t="shared" si="16"/>
        <v>0</v>
      </c>
      <c r="J22" s="20"/>
      <c r="K22" s="20">
        <f t="shared" si="16"/>
        <v>0</v>
      </c>
      <c r="L22" s="20">
        <f t="shared" si="16"/>
        <v>0</v>
      </c>
      <c r="M22" s="20"/>
      <c r="N22" s="65"/>
      <c r="O22" s="65"/>
      <c r="P22" s="20">
        <f t="shared" si="16"/>
        <v>135487</v>
      </c>
      <c r="Q22" s="20">
        <f t="shared" si="16"/>
        <v>87510</v>
      </c>
      <c r="R22" s="20">
        <f t="shared" si="16"/>
        <v>17092</v>
      </c>
      <c r="S22" s="20">
        <f t="shared" si="16"/>
        <v>70418</v>
      </c>
      <c r="T22" s="20">
        <f t="shared" si="16"/>
        <v>0</v>
      </c>
    </row>
    <row r="23" ht="96.75" customHeight="1" spans="1:20">
      <c r="A23" s="21">
        <v>8</v>
      </c>
      <c r="B23" s="42" t="s">
        <v>79</v>
      </c>
      <c r="C23" s="23" t="s">
        <v>11</v>
      </c>
      <c r="D23" s="22">
        <v>2014.3</v>
      </c>
      <c r="E23" s="43">
        <v>383</v>
      </c>
      <c r="F23" s="43">
        <v>1.92</v>
      </c>
      <c r="G23" s="44">
        <v>0</v>
      </c>
      <c r="H23" s="44">
        <v>383</v>
      </c>
      <c r="I23" s="44">
        <v>0</v>
      </c>
      <c r="J23" s="75"/>
      <c r="K23" s="44"/>
      <c r="L23" s="44"/>
      <c r="M23" s="44"/>
      <c r="N23" s="76"/>
      <c r="O23" s="76"/>
      <c r="P23" s="77">
        <v>5070</v>
      </c>
      <c r="Q23" s="77">
        <f t="shared" si="11"/>
        <v>8475</v>
      </c>
      <c r="R23" s="77">
        <v>1883</v>
      </c>
      <c r="S23" s="77">
        <v>6592</v>
      </c>
      <c r="T23" s="92" t="s">
        <v>80</v>
      </c>
    </row>
    <row r="24" ht="55" customHeight="1" spans="1:20">
      <c r="A24" s="45" t="s">
        <v>58</v>
      </c>
      <c r="B24" s="46"/>
      <c r="C24" s="46"/>
      <c r="D24" s="47"/>
      <c r="E24" s="27">
        <f t="shared" ref="E24:I24" si="17">SUM(E23:E23)</f>
        <v>383</v>
      </c>
      <c r="F24" s="48">
        <f t="shared" si="17"/>
        <v>1.92</v>
      </c>
      <c r="G24" s="27">
        <f t="shared" si="17"/>
        <v>0</v>
      </c>
      <c r="H24" s="27">
        <f t="shared" si="17"/>
        <v>383</v>
      </c>
      <c r="I24" s="28">
        <f t="shared" si="17"/>
        <v>0</v>
      </c>
      <c r="J24" s="27"/>
      <c r="K24" s="27"/>
      <c r="L24" s="27"/>
      <c r="M24" s="27"/>
      <c r="N24" s="68"/>
      <c r="O24" s="68"/>
      <c r="P24" s="27">
        <f>SUM(P23:P23)</f>
        <v>5070</v>
      </c>
      <c r="Q24" s="27">
        <f t="shared" ref="Q24:S24" si="18">SUM(Q23:Q23)</f>
        <v>8475</v>
      </c>
      <c r="R24" s="27">
        <f t="shared" si="18"/>
        <v>1883</v>
      </c>
      <c r="S24" s="27">
        <f t="shared" si="18"/>
        <v>6592</v>
      </c>
      <c r="T24" s="91"/>
    </row>
    <row r="25" ht="84" customHeight="1" spans="1:20">
      <c r="A25" s="33">
        <v>9</v>
      </c>
      <c r="B25" s="21" t="s">
        <v>81</v>
      </c>
      <c r="C25" s="44" t="s">
        <v>82</v>
      </c>
      <c r="D25" s="22">
        <v>2014.3</v>
      </c>
      <c r="E25" s="22">
        <v>800</v>
      </c>
      <c r="F25" s="22">
        <v>7.3</v>
      </c>
      <c r="G25" s="22">
        <v>800</v>
      </c>
      <c r="H25" s="22">
        <v>800</v>
      </c>
      <c r="I25" s="22">
        <v>0</v>
      </c>
      <c r="J25" s="22"/>
      <c r="K25" s="22"/>
      <c r="L25" s="22"/>
      <c r="M25" s="22"/>
      <c r="N25" s="66"/>
      <c r="O25" s="66"/>
      <c r="P25" s="77">
        <v>16913</v>
      </c>
      <c r="Q25" s="100">
        <f t="shared" ref="Q25:Q29" si="19">R25+S25</f>
        <v>42633</v>
      </c>
      <c r="R25" s="93">
        <v>13849</v>
      </c>
      <c r="S25" s="93">
        <v>28784</v>
      </c>
      <c r="T25" s="104" t="s">
        <v>83</v>
      </c>
    </row>
    <row r="26" ht="57" customHeight="1" spans="1:20">
      <c r="A26" s="33">
        <v>10</v>
      </c>
      <c r="B26" s="21" t="s">
        <v>84</v>
      </c>
      <c r="C26" s="44" t="s">
        <v>82</v>
      </c>
      <c r="D26" s="22">
        <v>2015</v>
      </c>
      <c r="E26" s="22">
        <v>1095</v>
      </c>
      <c r="F26" s="22">
        <v>25.75</v>
      </c>
      <c r="G26" s="22">
        <v>1095</v>
      </c>
      <c r="H26" s="22">
        <v>0</v>
      </c>
      <c r="I26" s="22">
        <v>0</v>
      </c>
      <c r="J26" s="22"/>
      <c r="K26" s="22"/>
      <c r="L26" s="22"/>
      <c r="M26" s="22"/>
      <c r="N26" s="66"/>
      <c r="O26" s="66"/>
      <c r="P26" s="78">
        <v>113504</v>
      </c>
      <c r="Q26" s="100">
        <f t="shared" si="19"/>
        <v>36402</v>
      </c>
      <c r="R26" s="93">
        <v>1360</v>
      </c>
      <c r="S26" s="78">
        <v>35042</v>
      </c>
      <c r="T26" s="105" t="s">
        <v>85</v>
      </c>
    </row>
    <row r="27" ht="53.25" customHeight="1" spans="1:20">
      <c r="A27" s="45" t="s">
        <v>86</v>
      </c>
      <c r="B27" s="46"/>
      <c r="C27" s="46"/>
      <c r="D27" s="47"/>
      <c r="E27" s="27">
        <f>E25+E26</f>
        <v>1895</v>
      </c>
      <c r="F27" s="27">
        <f t="shared" ref="F27:S27" si="20">F25+F26</f>
        <v>33.05</v>
      </c>
      <c r="G27" s="27">
        <f t="shared" si="20"/>
        <v>1895</v>
      </c>
      <c r="H27" s="27">
        <f t="shared" si="20"/>
        <v>800</v>
      </c>
      <c r="I27" s="27">
        <f t="shared" si="20"/>
        <v>0</v>
      </c>
      <c r="J27" s="27"/>
      <c r="K27" s="27">
        <f t="shared" si="20"/>
        <v>0</v>
      </c>
      <c r="L27" s="27">
        <f t="shared" si="20"/>
        <v>0</v>
      </c>
      <c r="M27" s="27"/>
      <c r="N27" s="68"/>
      <c r="O27" s="68"/>
      <c r="P27" s="27">
        <f t="shared" si="20"/>
        <v>130417</v>
      </c>
      <c r="Q27" s="27">
        <f t="shared" si="20"/>
        <v>79035</v>
      </c>
      <c r="R27" s="27">
        <f t="shared" si="20"/>
        <v>15209</v>
      </c>
      <c r="S27" s="27">
        <f t="shared" si="20"/>
        <v>63826</v>
      </c>
      <c r="T27" s="91"/>
    </row>
    <row r="28" ht="53.25" customHeight="1" spans="1:20">
      <c r="A28" s="39" t="s">
        <v>87</v>
      </c>
      <c r="B28" s="40"/>
      <c r="C28" s="40"/>
      <c r="D28" s="41"/>
      <c r="E28" s="49">
        <f>E29</f>
        <v>1054</v>
      </c>
      <c r="F28" s="49">
        <f t="shared" ref="F28:S28" si="21">F29</f>
        <v>14.36</v>
      </c>
      <c r="G28" s="49">
        <f t="shared" si="21"/>
        <v>1054</v>
      </c>
      <c r="H28" s="49">
        <f t="shared" si="21"/>
        <v>0</v>
      </c>
      <c r="I28" s="49">
        <f t="shared" si="21"/>
        <v>0</v>
      </c>
      <c r="J28" s="49"/>
      <c r="K28" s="49">
        <f t="shared" si="21"/>
        <v>0</v>
      </c>
      <c r="L28" s="49">
        <f t="shared" si="21"/>
        <v>0</v>
      </c>
      <c r="M28" s="49"/>
      <c r="N28" s="79"/>
      <c r="O28" s="79"/>
      <c r="P28" s="49">
        <f t="shared" si="21"/>
        <v>59213</v>
      </c>
      <c r="Q28" s="49">
        <f t="shared" si="21"/>
        <v>61140</v>
      </c>
      <c r="R28" s="49">
        <f t="shared" si="21"/>
        <v>10500</v>
      </c>
      <c r="S28" s="49">
        <f t="shared" si="21"/>
        <v>50640</v>
      </c>
      <c r="T28" s="106"/>
    </row>
    <row r="29" ht="117" customHeight="1" spans="1:20">
      <c r="A29" s="50">
        <v>11</v>
      </c>
      <c r="B29" s="50" t="s">
        <v>88</v>
      </c>
      <c r="C29" s="50" t="s">
        <v>82</v>
      </c>
      <c r="D29" s="50">
        <v>2015</v>
      </c>
      <c r="E29" s="51">
        <v>1054</v>
      </c>
      <c r="F29" s="51">
        <v>14.36</v>
      </c>
      <c r="G29" s="51">
        <v>1054</v>
      </c>
      <c r="H29" s="51">
        <v>0</v>
      </c>
      <c r="I29" s="51">
        <v>0</v>
      </c>
      <c r="J29" s="51"/>
      <c r="K29" s="51"/>
      <c r="L29" s="51"/>
      <c r="M29" s="51"/>
      <c r="N29" s="80"/>
      <c r="O29" s="80"/>
      <c r="P29" s="81">
        <v>59213</v>
      </c>
      <c r="Q29" s="107">
        <f>R29+S29</f>
        <v>61140</v>
      </c>
      <c r="R29" s="108">
        <v>10500</v>
      </c>
      <c r="S29" s="107">
        <v>50640</v>
      </c>
      <c r="T29" s="109" t="s">
        <v>89</v>
      </c>
    </row>
    <row r="30" ht="60" customHeight="1" spans="1:20">
      <c r="A30" s="39" t="s">
        <v>90</v>
      </c>
      <c r="B30" s="40"/>
      <c r="C30" s="40"/>
      <c r="D30" s="41"/>
      <c r="E30" s="52">
        <f>E31+E32</f>
        <v>872</v>
      </c>
      <c r="F30" s="52">
        <f>F32</f>
        <v>2.29</v>
      </c>
      <c r="G30" s="52">
        <f>G31+G32</f>
        <v>872</v>
      </c>
      <c r="H30" s="53"/>
      <c r="I30" s="82"/>
      <c r="J30" s="53"/>
      <c r="K30" s="53"/>
      <c r="L30" s="53"/>
      <c r="M30" s="53"/>
      <c r="N30" s="83"/>
      <c r="O30" s="83"/>
      <c r="P30" s="52">
        <f t="shared" ref="P30:S30" si="22">P31+P32</f>
        <v>83940</v>
      </c>
      <c r="Q30" s="52">
        <f t="shared" si="22"/>
        <v>10197</v>
      </c>
      <c r="R30" s="53"/>
      <c r="S30" s="52">
        <f t="shared" si="22"/>
        <v>10197</v>
      </c>
      <c r="T30" s="53"/>
    </row>
    <row r="31" ht="57" customHeight="1" spans="1:20">
      <c r="A31" s="50">
        <v>12</v>
      </c>
      <c r="B31" s="50" t="s">
        <v>91</v>
      </c>
      <c r="C31" s="50" t="s">
        <v>82</v>
      </c>
      <c r="D31" s="50">
        <v>2016.6</v>
      </c>
      <c r="E31" s="51">
        <v>612</v>
      </c>
      <c r="F31" s="51"/>
      <c r="G31" s="51">
        <v>612</v>
      </c>
      <c r="H31" s="51">
        <v>0</v>
      </c>
      <c r="I31" s="51">
        <v>0</v>
      </c>
      <c r="J31" s="51"/>
      <c r="K31" s="51"/>
      <c r="L31" s="51"/>
      <c r="M31" s="51"/>
      <c r="N31" s="80"/>
      <c r="O31" s="80"/>
      <c r="P31" s="81">
        <v>55080</v>
      </c>
      <c r="Q31" s="107"/>
      <c r="R31" s="108"/>
      <c r="S31" s="107"/>
      <c r="T31" s="110" t="s">
        <v>92</v>
      </c>
    </row>
    <row r="32" ht="61" customHeight="1" spans="1:20">
      <c r="A32" s="50">
        <v>13</v>
      </c>
      <c r="B32" s="50" t="s">
        <v>93</v>
      </c>
      <c r="C32" s="50" t="s">
        <v>82</v>
      </c>
      <c r="D32" s="50">
        <v>2016.6</v>
      </c>
      <c r="E32" s="51">
        <v>260</v>
      </c>
      <c r="F32" s="51">
        <v>2.29</v>
      </c>
      <c r="G32" s="51">
        <v>260</v>
      </c>
      <c r="H32" s="51">
        <v>0</v>
      </c>
      <c r="I32" s="51">
        <v>0</v>
      </c>
      <c r="J32" s="51"/>
      <c r="K32" s="51"/>
      <c r="L32" s="51"/>
      <c r="M32" s="51"/>
      <c r="N32" s="80"/>
      <c r="O32" s="80"/>
      <c r="P32" s="81">
        <v>28860</v>
      </c>
      <c r="Q32" s="107">
        <f>R32+S32</f>
        <v>10197</v>
      </c>
      <c r="R32" s="108"/>
      <c r="S32" s="107">
        <v>10197</v>
      </c>
      <c r="T32" s="110" t="s">
        <v>94</v>
      </c>
    </row>
    <row r="33" ht="51" customHeight="1" spans="1:20">
      <c r="A33" s="20" t="s">
        <v>49</v>
      </c>
      <c r="B33" s="20"/>
      <c r="C33" s="20"/>
      <c r="D33" s="20"/>
      <c r="E33" s="20">
        <f>E30+E28+E22+E17+E7+AC28</f>
        <v>13187</v>
      </c>
      <c r="F33" s="20">
        <f t="shared" ref="F33:S33" si="23">F30+F28+F22+F17+F7+AD28</f>
        <v>128.11</v>
      </c>
      <c r="G33" s="20">
        <f t="shared" si="23"/>
        <v>3821</v>
      </c>
      <c r="H33" s="20">
        <f t="shared" si="23"/>
        <v>1858</v>
      </c>
      <c r="I33" s="20">
        <f t="shared" si="23"/>
        <v>0</v>
      </c>
      <c r="J33" s="20"/>
      <c r="K33" s="20">
        <f t="shared" si="23"/>
        <v>8308</v>
      </c>
      <c r="L33" s="20">
        <f t="shared" si="23"/>
        <v>5538</v>
      </c>
      <c r="M33" s="20"/>
      <c r="N33" s="65">
        <f t="shared" si="23"/>
        <v>1222</v>
      </c>
      <c r="O33" s="65">
        <f t="shared" si="23"/>
        <v>1222</v>
      </c>
      <c r="P33" s="20">
        <f t="shared" si="23"/>
        <v>490507</v>
      </c>
      <c r="Q33" s="20">
        <f t="shared" si="23"/>
        <v>547758</v>
      </c>
      <c r="R33" s="20">
        <f t="shared" si="23"/>
        <v>160122</v>
      </c>
      <c r="S33" s="20">
        <f t="shared" si="23"/>
        <v>266614</v>
      </c>
      <c r="T33" s="87"/>
    </row>
    <row r="41" ht="20.25" spans="4:4">
      <c r="D41" s="54"/>
    </row>
    <row r="43" spans="15:15">
      <c r="O43" s="5" t="s">
        <v>95</v>
      </c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2016-11-22T01:35:33Z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